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 activeTab="8"/>
  </bookViews>
  <sheets>
    <sheet name="Лист1" sheetId="1" r:id="rId1"/>
    <sheet name="Лист2" sheetId="2" r:id="rId2"/>
    <sheet name="Лист 3" sheetId="4" r:id="rId3"/>
    <sheet name="Лист 4" sheetId="3" r:id="rId4"/>
    <sheet name="Лист5" sheetId="5" r:id="rId5"/>
    <sheet name="Лист6" sheetId="10" r:id="rId6"/>
    <sheet name="Лист7" sheetId="6" r:id="rId7"/>
    <sheet name="Лист8" sheetId="7" r:id="rId8"/>
    <sheet name="Лист9" sheetId="8" r:id="rId9"/>
    <sheet name="Лист10" sheetId="9" r:id="rId10"/>
    <sheet name="Лист11" sheetId="11" r:id="rId11"/>
    <sheet name="Лист12" sheetId="12" r:id="rId12"/>
  </sheets>
  <calcPr calcId="125725"/>
</workbook>
</file>

<file path=xl/calcChain.xml><?xml version="1.0" encoding="utf-8"?>
<calcChain xmlns="http://schemas.openxmlformats.org/spreadsheetml/2006/main">
  <c r="Q21" i="9"/>
  <c r="Q22" s="1"/>
  <c r="P21"/>
  <c r="P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AA16"/>
  <c r="AA21" s="1"/>
  <c r="AA22" s="1"/>
  <c r="Z16"/>
  <c r="Z21" s="1"/>
  <c r="Z22" s="1"/>
  <c r="Y16"/>
  <c r="Y21" s="1"/>
  <c r="Y22" s="1"/>
  <c r="X16"/>
  <c r="X21" s="1"/>
  <c r="X22" s="1"/>
  <c r="W16"/>
  <c r="W21" s="1"/>
  <c r="W22" s="1"/>
  <c r="V16"/>
  <c r="V21" s="1"/>
  <c r="V22" s="1"/>
  <c r="U16"/>
  <c r="U21" s="1"/>
  <c r="U22" s="1"/>
  <c r="T16"/>
  <c r="T21" s="1"/>
  <c r="T22" s="1"/>
  <c r="S16"/>
  <c r="S21" s="1"/>
  <c r="S22" s="1"/>
  <c r="R16"/>
  <c r="R21" s="1"/>
  <c r="R22" s="1"/>
  <c r="AA11"/>
  <c r="Z11"/>
  <c r="Y11"/>
  <c r="X11"/>
  <c r="W11"/>
  <c r="V11"/>
  <c r="U11"/>
  <c r="T11"/>
  <c r="S11"/>
  <c r="R11"/>
  <c r="Q11"/>
  <c r="P11"/>
  <c r="N11"/>
  <c r="M11"/>
  <c r="L11"/>
  <c r="K11"/>
  <c r="J11"/>
  <c r="I11"/>
  <c r="H11"/>
  <c r="G11"/>
  <c r="F11"/>
  <c r="E11"/>
  <c r="D11"/>
  <c r="C11"/>
  <c r="AA22" i="8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22"/>
  <c r="D22"/>
  <c r="C22"/>
  <c r="AA12"/>
  <c r="AA23" s="1"/>
  <c r="Z12"/>
  <c r="Z23" s="1"/>
  <c r="Y12"/>
  <c r="Y23" s="1"/>
  <c r="X12"/>
  <c r="X23" s="1"/>
  <c r="W12"/>
  <c r="W23" s="1"/>
  <c r="V12"/>
  <c r="V23" s="1"/>
  <c r="U12"/>
  <c r="U23" s="1"/>
  <c r="T12"/>
  <c r="T23" s="1"/>
  <c r="S12"/>
  <c r="S23" s="1"/>
  <c r="R12"/>
  <c r="R23" s="1"/>
  <c r="Q12"/>
  <c r="Q23" s="1"/>
  <c r="P12"/>
  <c r="P23" s="1"/>
  <c r="N12"/>
  <c r="N23" s="1"/>
  <c r="M12"/>
  <c r="M23" s="1"/>
  <c r="L12"/>
  <c r="L23" s="1"/>
  <c r="K12"/>
  <c r="K23" s="1"/>
  <c r="J12"/>
  <c r="J23" s="1"/>
  <c r="I12"/>
  <c r="I23" s="1"/>
  <c r="H12"/>
  <c r="H23" s="1"/>
  <c r="G12"/>
  <c r="G23" s="1"/>
  <c r="F12"/>
  <c r="F23" s="1"/>
  <c r="E12"/>
  <c r="E23" s="1"/>
  <c r="D12"/>
  <c r="D23" s="1"/>
  <c r="C12"/>
  <c r="C23" s="1"/>
  <c r="D12" i="4"/>
  <c r="E12"/>
  <c r="F12"/>
  <c r="G12"/>
  <c r="H12"/>
  <c r="I12"/>
  <c r="J12"/>
  <c r="K12"/>
  <c r="L12"/>
  <c r="M12"/>
  <c r="N12"/>
  <c r="C12"/>
  <c r="E20" i="2"/>
  <c r="F20"/>
  <c r="G20"/>
  <c r="H20"/>
  <c r="I20"/>
  <c r="J20"/>
  <c r="K20"/>
  <c r="L20"/>
  <c r="M20"/>
  <c r="N20"/>
  <c r="D20"/>
  <c r="D20" i="3"/>
  <c r="E20"/>
  <c r="F20"/>
  <c r="G20"/>
  <c r="H20"/>
  <c r="I20"/>
  <c r="J20"/>
  <c r="K20"/>
  <c r="L20"/>
  <c r="M20"/>
  <c r="N20"/>
  <c r="C20"/>
  <c r="C12" i="1"/>
  <c r="Q12" i="7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C12"/>
  <c r="Q12" i="10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C12"/>
  <c r="S5" i="5"/>
  <c r="W5"/>
  <c r="Q12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C12"/>
  <c r="N12" i="6"/>
  <c r="Q12" i="3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C12"/>
  <c r="Q12" i="4" l="1"/>
  <c r="R12"/>
  <c r="S12"/>
  <c r="T12"/>
  <c r="U12"/>
  <c r="V12"/>
  <c r="W12"/>
  <c r="X12"/>
  <c r="Y12"/>
  <c r="Z12"/>
  <c r="AA12"/>
  <c r="P12"/>
  <c r="Q12" i="6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C12"/>
  <c r="C21" i="5"/>
  <c r="E12" i="11"/>
  <c r="E13" l="1"/>
  <c r="D12" i="1"/>
  <c r="E12"/>
  <c r="F12"/>
  <c r="G12"/>
  <c r="H12"/>
  <c r="I12"/>
  <c r="J12"/>
  <c r="K12"/>
  <c r="L12"/>
  <c r="M12"/>
  <c r="N12"/>
  <c r="P12"/>
  <c r="Q12"/>
  <c r="R12"/>
  <c r="S12"/>
  <c r="T12"/>
  <c r="U12"/>
  <c r="V12"/>
  <c r="W12"/>
  <c r="X12"/>
  <c r="Y12"/>
  <c r="Z12"/>
  <c r="AA12"/>
  <c r="P17"/>
  <c r="Q17"/>
  <c r="R17"/>
  <c r="S17"/>
  <c r="T17"/>
  <c r="U17"/>
  <c r="V17"/>
  <c r="W17"/>
  <c r="X17"/>
  <c r="Y17"/>
  <c r="Z17"/>
  <c r="AA17"/>
  <c r="Q19"/>
  <c r="R19"/>
  <c r="Q20"/>
  <c r="R20"/>
  <c r="C21"/>
  <c r="D21"/>
  <c r="E21"/>
  <c r="F21"/>
  <c r="G21"/>
  <c r="H21"/>
  <c r="I21"/>
  <c r="J21"/>
  <c r="K21"/>
  <c r="L21"/>
  <c r="M21"/>
  <c r="N21"/>
  <c r="P21"/>
  <c r="Q21"/>
  <c r="R21"/>
  <c r="S21"/>
  <c r="T21"/>
  <c r="U21"/>
  <c r="V21"/>
  <c r="W21"/>
  <c r="X21"/>
  <c r="Y21"/>
  <c r="Z21"/>
  <c r="AA21"/>
  <c r="C22"/>
  <c r="D22"/>
  <c r="E22"/>
  <c r="F22"/>
  <c r="G22"/>
  <c r="H22"/>
  <c r="I22"/>
  <c r="J22"/>
  <c r="K22"/>
  <c r="L22"/>
  <c r="M22"/>
  <c r="N22"/>
  <c r="P22"/>
  <c r="Q22"/>
  <c r="R22"/>
  <c r="S22"/>
  <c r="T22"/>
  <c r="U22"/>
  <c r="V22"/>
  <c r="W22"/>
  <c r="X22"/>
  <c r="Y22"/>
  <c r="Z22"/>
  <c r="AA22"/>
  <c r="Q21" i="7"/>
  <c r="R21"/>
  <c r="S21"/>
  <c r="T21"/>
  <c r="U21"/>
  <c r="V21"/>
  <c r="W21"/>
  <c r="X21"/>
  <c r="Y21"/>
  <c r="Z21"/>
  <c r="AA21"/>
  <c r="P21"/>
  <c r="D21"/>
  <c r="E21"/>
  <c r="F21"/>
  <c r="E11" i="11" s="1"/>
  <c r="G21" i="7"/>
  <c r="H21"/>
  <c r="I21"/>
  <c r="J21"/>
  <c r="K21"/>
  <c r="L21"/>
  <c r="M21"/>
  <c r="N21"/>
  <c r="C21"/>
  <c r="Q21" i="5"/>
  <c r="R21"/>
  <c r="S21"/>
  <c r="T21"/>
  <c r="U21"/>
  <c r="V21"/>
  <c r="W21"/>
  <c r="X21"/>
  <c r="Y21"/>
  <c r="Z21"/>
  <c r="AA21"/>
  <c r="P21"/>
  <c r="Q20" i="3"/>
  <c r="R20"/>
  <c r="S20"/>
  <c r="T20"/>
  <c r="U20"/>
  <c r="V20"/>
  <c r="W20"/>
  <c r="X20"/>
  <c r="Y20"/>
  <c r="Z20"/>
  <c r="AA20"/>
  <c r="P20"/>
  <c r="Q22" i="4"/>
  <c r="R22"/>
  <c r="S22"/>
  <c r="T22"/>
  <c r="U22"/>
  <c r="V22"/>
  <c r="W22"/>
  <c r="X22"/>
  <c r="Y22"/>
  <c r="Z22"/>
  <c r="AA22"/>
  <c r="P22"/>
  <c r="D22"/>
  <c r="C7" i="11" s="1"/>
  <c r="E22" i="4"/>
  <c r="D7" i="11" s="1"/>
  <c r="F22" i="4"/>
  <c r="G22"/>
  <c r="F7" i="11" s="1"/>
  <c r="H22" i="4"/>
  <c r="G7" i="11" s="1"/>
  <c r="I22" i="4"/>
  <c r="H7" i="11" s="1"/>
  <c r="J22" i="4"/>
  <c r="I7" i="11" s="1"/>
  <c r="K22" i="4"/>
  <c r="J7" i="11" s="1"/>
  <c r="L22" i="4"/>
  <c r="K7" i="11" s="1"/>
  <c r="M22" i="4"/>
  <c r="L7" i="11" s="1"/>
  <c r="N22" i="4"/>
  <c r="M7" i="11" s="1"/>
  <c r="C22" i="4"/>
  <c r="C20" i="2"/>
  <c r="N11"/>
  <c r="D11"/>
  <c r="E11"/>
  <c r="F11"/>
  <c r="G11"/>
  <c r="H11"/>
  <c r="I11"/>
  <c r="J11"/>
  <c r="K11"/>
  <c r="L11"/>
  <c r="M11"/>
  <c r="C11"/>
  <c r="E5" i="11" l="1"/>
  <c r="P21" i="10"/>
  <c r="Q21"/>
  <c r="R21"/>
  <c r="S21"/>
  <c r="T21"/>
  <c r="U21"/>
  <c r="V21"/>
  <c r="W21"/>
  <c r="X21"/>
  <c r="Y21"/>
  <c r="Z21"/>
  <c r="AA21"/>
  <c r="C21"/>
  <c r="D21"/>
  <c r="E21"/>
  <c r="F21"/>
  <c r="E9" i="11" s="1"/>
  <c r="G21" i="10"/>
  <c r="I21"/>
  <c r="K21"/>
  <c r="L21"/>
  <c r="M21"/>
  <c r="N21"/>
  <c r="AA16" i="2"/>
  <c r="Z16"/>
  <c r="Y16"/>
  <c r="X16"/>
  <c r="W16"/>
  <c r="V16"/>
  <c r="U16"/>
  <c r="T16"/>
  <c r="E4" i="11" l="1"/>
  <c r="Z13"/>
  <c r="Y13"/>
  <c r="X13"/>
  <c r="W13"/>
  <c r="V13"/>
  <c r="U13"/>
  <c r="T13"/>
  <c r="S13"/>
  <c r="R13"/>
  <c r="Q13"/>
  <c r="P13"/>
  <c r="O13"/>
  <c r="J4"/>
  <c r="I4"/>
  <c r="H4"/>
  <c r="G4"/>
  <c r="F4"/>
  <c r="D4"/>
  <c r="C4"/>
  <c r="B4"/>
  <c r="P20" i="2"/>
  <c r="Q20"/>
  <c r="R20"/>
  <c r="S20"/>
  <c r="T20"/>
  <c r="U20"/>
  <c r="V20"/>
  <c r="W20"/>
  <c r="X20"/>
  <c r="Y20"/>
  <c r="Z20"/>
  <c r="AA20"/>
  <c r="R11" i="11"/>
  <c r="B6"/>
  <c r="F21" i="6"/>
  <c r="E10" i="11" s="1"/>
  <c r="D12"/>
  <c r="D21" i="5"/>
  <c r="E21"/>
  <c r="F21"/>
  <c r="E8" i="11" s="1"/>
  <c r="G21" i="5"/>
  <c r="H21"/>
  <c r="I21"/>
  <c r="J21"/>
  <c r="K21"/>
  <c r="L21"/>
  <c r="M21"/>
  <c r="N21"/>
  <c r="H21" i="10"/>
  <c r="J21"/>
  <c r="L4" i="11" l="1"/>
  <c r="K4"/>
  <c r="M4"/>
  <c r="S22" i="7"/>
  <c r="F22"/>
  <c r="F21" i="3"/>
  <c r="E7" i="11" s="1"/>
  <c r="F22" i="6"/>
  <c r="F22" i="10"/>
  <c r="P5" i="3"/>
  <c r="Q5"/>
  <c r="R5"/>
  <c r="S5"/>
  <c r="T5"/>
  <c r="U5"/>
  <c r="V5"/>
  <c r="W5"/>
  <c r="X5"/>
  <c r="Y5"/>
  <c r="Z5"/>
  <c r="AA5"/>
  <c r="D21"/>
  <c r="H21"/>
  <c r="I21"/>
  <c r="L21"/>
  <c r="M21"/>
  <c r="C21"/>
  <c r="E21"/>
  <c r="G21"/>
  <c r="J21"/>
  <c r="K21"/>
  <c r="N21"/>
  <c r="AA21" l="1"/>
  <c r="Y21"/>
  <c r="U21"/>
  <c r="S21"/>
  <c r="Z21"/>
  <c r="V21"/>
  <c r="T21"/>
  <c r="R21"/>
  <c r="P21"/>
  <c r="X21"/>
  <c r="W21"/>
  <c r="Q21"/>
  <c r="S21" i="6" l="1"/>
  <c r="R10" i="11" s="1"/>
  <c r="AA21" i="6"/>
  <c r="Z10" i="11" s="1"/>
  <c r="Z21" i="6"/>
  <c r="Y10" i="11" s="1"/>
  <c r="Y21" i="6"/>
  <c r="X10" i="11" s="1"/>
  <c r="X21" i="6"/>
  <c r="W10" i="11" s="1"/>
  <c r="W21" i="6"/>
  <c r="V10" i="11" s="1"/>
  <c r="V21" i="6"/>
  <c r="U10" i="11" s="1"/>
  <c r="U21" i="6"/>
  <c r="T10" i="11" s="1"/>
  <c r="T21" i="6"/>
  <c r="S10" i="11" s="1"/>
  <c r="R21" i="6"/>
  <c r="Q10" i="11" s="1"/>
  <c r="Q21" i="6"/>
  <c r="P10" i="11" s="1"/>
  <c r="P21" i="6"/>
  <c r="O10" i="11" s="1"/>
  <c r="H21" i="6"/>
  <c r="G10" i="11" s="1"/>
  <c r="G21" i="6"/>
  <c r="F10" i="11" s="1"/>
  <c r="D21" i="6"/>
  <c r="C10" i="11" s="1"/>
  <c r="C21" i="6"/>
  <c r="B10" i="11" s="1"/>
  <c r="N21" i="6"/>
  <c r="M10" i="11" s="1"/>
  <c r="M21" i="6"/>
  <c r="L10" i="11" s="1"/>
  <c r="L21" i="6"/>
  <c r="K10" i="11" s="1"/>
  <c r="K21" i="6"/>
  <c r="J10" i="11" s="1"/>
  <c r="I21" i="6"/>
  <c r="H10" i="11" s="1"/>
  <c r="E21" i="6"/>
  <c r="D10" i="11" s="1"/>
  <c r="R9"/>
  <c r="Z9"/>
  <c r="Y9"/>
  <c r="X9"/>
  <c r="W9"/>
  <c r="V9"/>
  <c r="U9"/>
  <c r="T9"/>
  <c r="S9"/>
  <c r="Q9"/>
  <c r="P9"/>
  <c r="O9"/>
  <c r="M9"/>
  <c r="L9"/>
  <c r="K9"/>
  <c r="J9"/>
  <c r="I9"/>
  <c r="H9"/>
  <c r="G9"/>
  <c r="F9"/>
  <c r="D9"/>
  <c r="B9"/>
  <c r="D8"/>
  <c r="R8" l="1"/>
  <c r="L22" i="6"/>
  <c r="S22"/>
  <c r="N22"/>
  <c r="J21"/>
  <c r="D22"/>
  <c r="I22"/>
  <c r="R22"/>
  <c r="E22"/>
  <c r="M22"/>
  <c r="C22"/>
  <c r="G22"/>
  <c r="K22"/>
  <c r="H22"/>
  <c r="Q22"/>
  <c r="V22"/>
  <c r="Z22"/>
  <c r="W22"/>
  <c r="AA22"/>
  <c r="P22"/>
  <c r="T22"/>
  <c r="X22"/>
  <c r="U22"/>
  <c r="Y22"/>
  <c r="F22" i="5"/>
  <c r="S22"/>
  <c r="J22" i="6" l="1"/>
  <c r="I10" i="11"/>
  <c r="F21" i="2"/>
  <c r="AA11"/>
  <c r="Z11"/>
  <c r="Y11"/>
  <c r="X11"/>
  <c r="V11"/>
  <c r="U11"/>
  <c r="T11"/>
  <c r="S11"/>
  <c r="R11"/>
  <c r="Q11"/>
  <c r="P11"/>
  <c r="M5" i="11"/>
  <c r="J5"/>
  <c r="J21" i="2"/>
  <c r="I21"/>
  <c r="H21"/>
  <c r="G21"/>
  <c r="E21"/>
  <c r="D21"/>
  <c r="C21"/>
  <c r="Y4" i="11"/>
  <c r="X4"/>
  <c r="W4"/>
  <c r="U4"/>
  <c r="T4"/>
  <c r="S4"/>
  <c r="W11" i="2" l="1"/>
  <c r="V5" i="11" s="1"/>
  <c r="P5"/>
  <c r="T5"/>
  <c r="X5"/>
  <c r="Z5"/>
  <c r="Q5"/>
  <c r="S5"/>
  <c r="W5"/>
  <c r="G5"/>
  <c r="I5"/>
  <c r="C5"/>
  <c r="H5"/>
  <c r="D5"/>
  <c r="F5"/>
  <c r="R4"/>
  <c r="Z21" i="2"/>
  <c r="Y5" i="11"/>
  <c r="V21" i="2"/>
  <c r="U5" i="11"/>
  <c r="S21" i="2"/>
  <c r="R5" i="11"/>
  <c r="X21" i="2"/>
  <c r="N21"/>
  <c r="K21"/>
  <c r="P21"/>
  <c r="W21"/>
  <c r="Q21"/>
  <c r="U21"/>
  <c r="AA21"/>
  <c r="T21"/>
  <c r="Y21" l="1"/>
  <c r="R21"/>
  <c r="L21"/>
  <c r="K5" i="11"/>
  <c r="M21" i="2"/>
  <c r="L5" i="11"/>
  <c r="V4"/>
  <c r="O4"/>
  <c r="Z4"/>
  <c r="P4"/>
  <c r="Q4"/>
  <c r="T12"/>
  <c r="V12"/>
  <c r="W12"/>
  <c r="X12"/>
  <c r="Z12"/>
  <c r="U12"/>
  <c r="Y12"/>
  <c r="P23" i="4" l="1"/>
  <c r="O7" i="11"/>
  <c r="Z23" i="4"/>
  <c r="Y7" i="11"/>
  <c r="X23" i="4"/>
  <c r="W7" i="11"/>
  <c r="V23" i="4"/>
  <c r="U7" i="11"/>
  <c r="T23" i="4"/>
  <c r="S7" i="11"/>
  <c r="R23" i="4"/>
  <c r="Q7" i="11"/>
  <c r="AA23" i="4"/>
  <c r="Z7" i="11"/>
  <c r="Y23" i="4"/>
  <c r="X7" i="11"/>
  <c r="W23" i="4"/>
  <c r="V7" i="11"/>
  <c r="U23" i="4"/>
  <c r="T7" i="11"/>
  <c r="S23" i="4"/>
  <c r="R7" i="11"/>
  <c r="Q23" i="4"/>
  <c r="P7" i="11"/>
  <c r="N23" i="4" l="1"/>
  <c r="J23"/>
  <c r="F23"/>
  <c r="E14" i="11"/>
  <c r="D23" i="4"/>
  <c r="L23"/>
  <c r="H23"/>
  <c r="C23"/>
  <c r="B7" i="11"/>
  <c r="M23" i="4"/>
  <c r="K23"/>
  <c r="I23"/>
  <c r="G23"/>
  <c r="E23"/>
  <c r="F12" i="11"/>
  <c r="C12"/>
  <c r="B12"/>
  <c r="P8" l="1"/>
  <c r="Q8"/>
  <c r="S8"/>
  <c r="T8"/>
  <c r="V8"/>
  <c r="X8"/>
  <c r="O8"/>
  <c r="C8"/>
  <c r="F8"/>
  <c r="G8"/>
  <c r="H8"/>
  <c r="I8"/>
  <c r="J8"/>
  <c r="K8"/>
  <c r="L8"/>
  <c r="M8"/>
  <c r="B8"/>
  <c r="Z22" i="5" l="1"/>
  <c r="Y8" i="11"/>
  <c r="X22" i="5"/>
  <c r="W8" i="11"/>
  <c r="V22" i="5"/>
  <c r="U8" i="11"/>
  <c r="AA22" i="5"/>
  <c r="Z8" i="11"/>
  <c r="O12"/>
  <c r="P12"/>
  <c r="Q12"/>
  <c r="S12"/>
  <c r="R12" l="1"/>
  <c r="P11"/>
  <c r="P14" s="1"/>
  <c r="Q11"/>
  <c r="S11"/>
  <c r="T11"/>
  <c r="U11"/>
  <c r="V11"/>
  <c r="V14" s="1"/>
  <c r="W11"/>
  <c r="W14" s="1"/>
  <c r="X11"/>
  <c r="Y11"/>
  <c r="Z11"/>
  <c r="O11"/>
  <c r="C11"/>
  <c r="D11"/>
  <c r="F11"/>
  <c r="G11"/>
  <c r="H11"/>
  <c r="I11"/>
  <c r="J11"/>
  <c r="K11"/>
  <c r="L11"/>
  <c r="M11"/>
  <c r="B11"/>
  <c r="G12"/>
  <c r="H12"/>
  <c r="I12"/>
  <c r="J12"/>
  <c r="K12"/>
  <c r="L12"/>
  <c r="M12"/>
  <c r="C22" i="10" l="1"/>
  <c r="C13" i="11" l="1"/>
  <c r="D13"/>
  <c r="F13"/>
  <c r="G13"/>
  <c r="H13"/>
  <c r="I13"/>
  <c r="J13"/>
  <c r="K13"/>
  <c r="L13"/>
  <c r="M13"/>
  <c r="G22" i="10" l="1"/>
  <c r="E22"/>
  <c r="E22" i="7"/>
  <c r="H22" i="5"/>
  <c r="Y22"/>
  <c r="U22"/>
  <c r="L22"/>
  <c r="N22"/>
  <c r="M22"/>
  <c r="T22" i="10"/>
  <c r="R22"/>
  <c r="S22"/>
  <c r="Q22"/>
  <c r="D22"/>
  <c r="D22" i="7"/>
  <c r="B13" i="11"/>
  <c r="B14" s="1"/>
  <c r="W22" i="5"/>
  <c r="I22"/>
  <c r="J22" l="1"/>
  <c r="G22"/>
  <c r="R22"/>
  <c r="K22"/>
  <c r="C14" i="11"/>
  <c r="E22" i="5"/>
  <c r="T22"/>
  <c r="D14" i="11"/>
  <c r="D22" i="5"/>
  <c r="C22" i="7"/>
  <c r="R14" i="11"/>
  <c r="Q14"/>
  <c r="R22" i="7"/>
  <c r="Q22"/>
  <c r="P22"/>
  <c r="Q22" i="5"/>
  <c r="P22"/>
  <c r="C22"/>
  <c r="O14" i="11" l="1"/>
  <c r="P22" i="10" l="1"/>
  <c r="S14" i="11" l="1"/>
  <c r="G22" i="7"/>
  <c r="F14" i="11"/>
  <c r="T22" i="7"/>
  <c r="U22" l="1"/>
  <c r="T14" i="11"/>
  <c r="H22" i="7"/>
  <c r="G14" i="11"/>
  <c r="V22" i="7"/>
  <c r="U14" i="11" l="1"/>
  <c r="H14"/>
  <c r="I22" i="7"/>
  <c r="W22" l="1"/>
  <c r="J22"/>
  <c r="I14" i="11"/>
  <c r="K22" i="7" l="1"/>
  <c r="J14" i="11"/>
  <c r="X22" i="7"/>
  <c r="Y22" l="1"/>
  <c r="X14" i="11"/>
  <c r="L22" i="7"/>
  <c r="K14" i="11"/>
  <c r="Y14" l="1"/>
  <c r="L14"/>
  <c r="M22" i="7"/>
  <c r="Z22"/>
  <c r="AA22" l="1"/>
  <c r="Z14" i="11"/>
  <c r="N22" i="7"/>
  <c r="M14" i="11"/>
  <c r="H22" i="10"/>
  <c r="K22"/>
  <c r="X22"/>
  <c r="L22"/>
  <c r="N22"/>
  <c r="AA22"/>
  <c r="I22"/>
  <c r="M22"/>
  <c r="Z22" l="1"/>
  <c r="W22"/>
  <c r="V22"/>
  <c r="Y22"/>
  <c r="U22"/>
  <c r="J22"/>
</calcChain>
</file>

<file path=xl/sharedStrings.xml><?xml version="1.0" encoding="utf-8"?>
<sst xmlns="http://schemas.openxmlformats.org/spreadsheetml/2006/main" count="641" uniqueCount="130">
  <si>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</si>
  <si>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</si>
  <si>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</si>
  <si>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</si>
  <si>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</si>
  <si>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</si>
  <si>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</si>
  <si>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</si>
  <si>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</si>
  <si>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</si>
  <si>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 xml:space="preserve"> 1 день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</si>
  <si>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</si>
  <si>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</si>
  <si>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</si>
  <si>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</si>
  <si>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</si>
  <si>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</si>
  <si>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</si>
  <si>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масло сливочное</t>
  </si>
  <si>
    <t xml:space="preserve">хлеб пшеничный </t>
  </si>
  <si>
    <t>сыр полутвердый</t>
  </si>
  <si>
    <t>200/5</t>
  </si>
  <si>
    <t xml:space="preserve"> 2 день</t>
  </si>
  <si>
    <t>чай с сахаром с лимоном</t>
  </si>
  <si>
    <t>компот из сухофруктов</t>
  </si>
  <si>
    <t xml:space="preserve"> 3 день</t>
  </si>
  <si>
    <t>каша гречневая  рассыпчатая</t>
  </si>
  <si>
    <t>какао с молоком</t>
  </si>
  <si>
    <t xml:space="preserve"> 4 день</t>
  </si>
  <si>
    <t>компот из свежих яблок</t>
  </si>
  <si>
    <t xml:space="preserve"> 5 день</t>
  </si>
  <si>
    <t xml:space="preserve"> 6 день</t>
  </si>
  <si>
    <t xml:space="preserve"> 8 день</t>
  </si>
  <si>
    <t xml:space="preserve"> 9 день</t>
  </si>
  <si>
    <t>50/50</t>
  </si>
  <si>
    <t>каша молочная пшенная с маслом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</si>
  <si>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</si>
  <si>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</si>
  <si>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7-11 лет</t>
  </si>
  <si>
    <t>11-17 лет</t>
  </si>
  <si>
    <t>А</t>
  </si>
  <si>
    <t>Е</t>
  </si>
  <si>
    <t>P</t>
  </si>
  <si>
    <t>Mg</t>
  </si>
  <si>
    <t>250/5</t>
  </si>
  <si>
    <t>200/7</t>
  </si>
  <si>
    <t xml:space="preserve"> 11-17лет</t>
  </si>
  <si>
    <t>кисель из свежих ягод</t>
  </si>
  <si>
    <t>200/12,5/10</t>
  </si>
  <si>
    <t>хлеб ржано-пшеничный</t>
  </si>
  <si>
    <t>компот из кураги</t>
  </si>
  <si>
    <t xml:space="preserve">картофельное пюре </t>
  </si>
  <si>
    <t>Каша гречневая вязкая на молоке</t>
  </si>
  <si>
    <t>суп картофельный с рыбой</t>
  </si>
  <si>
    <t>каша "Дружба"</t>
  </si>
  <si>
    <t xml:space="preserve"> 7 день</t>
  </si>
  <si>
    <t xml:space="preserve">день </t>
  </si>
  <si>
    <t>щи из свежей капусты с мясом со сметаной</t>
  </si>
  <si>
    <t>макаронные изделия отварные</t>
  </si>
  <si>
    <t>рис отварной</t>
  </si>
  <si>
    <t xml:space="preserve">каша манная молочная вязкая </t>
  </si>
  <si>
    <t>62% от суточной нормы</t>
  </si>
  <si>
    <t>63%от суточной нормы</t>
  </si>
  <si>
    <t>запеканка из творога со сгущенкой</t>
  </si>
  <si>
    <t>Оладьи со сгущенкой</t>
  </si>
  <si>
    <t>Чай с молоком</t>
  </si>
  <si>
    <t>Суп молочный с макаронами</t>
  </si>
  <si>
    <t>Рис отварной</t>
  </si>
  <si>
    <t>Яйцо варёное</t>
  </si>
  <si>
    <t>каша молочная рисовая с маслом</t>
  </si>
  <si>
    <t>каша молочная из "Грекулеса" с маслом</t>
  </si>
  <si>
    <t>Котлета мясная  паровая с маслом</t>
  </si>
  <si>
    <t>100/5</t>
  </si>
  <si>
    <t>макароны отварные</t>
  </si>
  <si>
    <t>Суп солянка домашняя с мясом</t>
  </si>
  <si>
    <t>сок натуральный</t>
  </si>
  <si>
    <t>Напиток клюквенный</t>
  </si>
  <si>
    <t>0,11,0</t>
  </si>
  <si>
    <t>Джем</t>
  </si>
  <si>
    <t>Чай с лимоном</t>
  </si>
  <si>
    <r>
      <t xml:space="preserve">сезон: </t>
    </r>
    <r>
      <rPr>
        <b/>
        <sz val="8"/>
        <color theme="1"/>
        <rFont val="Arial"/>
        <family val="2"/>
        <charset val="204"/>
      </rPr>
      <t xml:space="preserve">Осень - зима </t>
    </r>
  </si>
  <si>
    <r>
      <t xml:space="preserve">сезон: </t>
    </r>
    <r>
      <rPr>
        <b/>
        <sz val="8"/>
        <color theme="1"/>
        <rFont val="Arial"/>
        <family val="2"/>
        <charset val="204"/>
      </rPr>
      <t>Осень - зима</t>
    </r>
  </si>
  <si>
    <t>Кура отварная с маслом</t>
  </si>
  <si>
    <t>Фрукты свежие</t>
  </si>
  <si>
    <t>Плов из курицы</t>
  </si>
  <si>
    <t>Суп лапша домашняя с курицой</t>
  </si>
  <si>
    <t xml:space="preserve">кисель из клюквы </t>
  </si>
  <si>
    <t>Сосиска  отварные с соусом</t>
  </si>
  <si>
    <t>сок фруктовый</t>
  </si>
  <si>
    <t>напиток из брусники</t>
  </si>
  <si>
    <t>Печень по-строгановски</t>
  </si>
  <si>
    <t>Булочка сдобная</t>
  </si>
  <si>
    <t>Чай с сахаром</t>
  </si>
  <si>
    <t>суп картофельный  рыбной с сайрой</t>
  </si>
  <si>
    <t>Гуляш мясной</t>
  </si>
  <si>
    <t>суп картофельный с макаронными с мясом</t>
  </si>
  <si>
    <t>Суп гороховый с мясом с гренками</t>
  </si>
  <si>
    <t xml:space="preserve">рассольник ленинградский с мясом со сметаной </t>
  </si>
  <si>
    <t xml:space="preserve">суп картофельный с мясом с  клёцками </t>
  </si>
  <si>
    <t>борщ с капустой с картофелем с мясом со сметаной</t>
  </si>
  <si>
    <t>150/30</t>
  </si>
  <si>
    <t>100/50</t>
  </si>
  <si>
    <t>фрукты свежие</t>
  </si>
  <si>
    <t>Рыба жареная с маслом</t>
  </si>
  <si>
    <t>Кондитерские изделия</t>
  </si>
  <si>
    <t>240/5</t>
  </si>
  <si>
    <t>180/7</t>
  </si>
  <si>
    <t>180/30</t>
  </si>
  <si>
    <t>200/12,5</t>
  </si>
  <si>
    <t>200/12,/10</t>
  </si>
  <si>
    <t>90/5</t>
  </si>
  <si>
    <t>250/12,5</t>
  </si>
  <si>
    <t>200/20</t>
  </si>
  <si>
    <t>200/35</t>
  </si>
  <si>
    <t>50/40</t>
  </si>
  <si>
    <t>220/5</t>
  </si>
  <si>
    <t>шницель мясной паровой с маслом</t>
  </si>
  <si>
    <t>200/12,5/30</t>
  </si>
  <si>
    <t>70/20</t>
  </si>
  <si>
    <t>50/170</t>
  </si>
  <si>
    <t>70/180</t>
  </si>
  <si>
    <t>250/12,5/10</t>
  </si>
  <si>
    <t>Кофейный напиток</t>
  </si>
  <si>
    <t>сыр</t>
  </si>
  <si>
    <t>Салат винегрет</t>
  </si>
  <si>
    <t>300/5</t>
  </si>
  <si>
    <t>котлета рыбная с маслом</t>
  </si>
  <si>
    <t>200/3</t>
  </si>
  <si>
    <t>Каша молочная пшеничная с маслом</t>
  </si>
  <si>
    <t xml:space="preserve"> 10день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</si>
</sst>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8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/>
    <xf numFmtId="0" fontId="8" fillId="2" borderId="1" xfId="0" applyFont="1" applyFill="1" applyBorder="1"/>
    <xf numFmtId="0" fontId="4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1" fillId="0" borderId="1" xfId="0" applyFont="1" applyBorder="1" applyAlignment="1">
      <alignment wrapText="1"/>
    </xf>
    <xf numFmtId="0" fontId="8" fillId="3" borderId="1" xfId="0" applyFont="1" applyFill="1" applyBorder="1"/>
    <xf numFmtId="0" fontId="3" fillId="0" borderId="0" xfId="0" applyFont="1" applyBorder="1"/>
    <xf numFmtId="0" fontId="10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right"/>
    </xf>
    <xf numFmtId="0" fontId="5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10" fillId="0" borderId="5" xfId="0" applyFont="1" applyBorder="1" applyAlignment="1">
      <alignment horizontal="right" wrapText="1"/>
    </xf>
    <xf numFmtId="0" fontId="10" fillId="0" borderId="5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NumberFormat="1" applyFont="1" applyBorder="1"/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8" fillId="0" borderId="6" xfId="0" applyFont="1" applyBorder="1"/>
    <xf numFmtId="0" fontId="0" fillId="0" borderId="0" xfId="0" applyFont="1"/>
    <xf numFmtId="0" fontId="3" fillId="0" borderId="7" xfId="0" applyFont="1" applyFill="1" applyBorder="1"/>
    <xf numFmtId="0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shrinkToFit="1"/>
    </xf>
    <xf numFmtId="164" fontId="8" fillId="0" borderId="1" xfId="0" applyNumberFormat="1" applyFont="1" applyBorder="1" applyAlignment="1">
      <alignment shrinkToFit="1"/>
    </xf>
    <xf numFmtId="1" fontId="8" fillId="0" borderId="1" xfId="0" applyNumberFormat="1" applyFont="1" applyBorder="1" applyAlignment="1">
      <alignment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8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workbookViewId="0">
      <selection activeCell="A6" sqref="A6:AA6"/>
    </sheetView>
  </sheetViews>
  <sheetFormatPr defaultRowHeight="15"/>
  <cols>
    <col min="1" max="1" width="28.140625" customWidth="1"/>
    <col min="2" max="2" width="5.7109375" customWidth="1"/>
    <col min="3" max="4" width="3.42578125" customWidth="1"/>
    <col min="5" max="5" width="4.140625" customWidth="1"/>
    <col min="6" max="6" width="5.7109375" customWidth="1"/>
    <col min="7" max="12" width="3.42578125" customWidth="1"/>
    <col min="13" max="13" width="4.140625" customWidth="1"/>
    <col min="14" max="14" width="4.5703125" customWidth="1"/>
    <col min="15" max="15" width="5.5703125" customWidth="1"/>
    <col min="16" max="17" width="3.42578125" customWidth="1"/>
    <col min="18" max="18" width="4.28515625" customWidth="1"/>
    <col min="19" max="19" width="5.7109375" customWidth="1"/>
    <col min="20" max="25" width="3.42578125" customWidth="1"/>
    <col min="26" max="26" width="4.7109375" customWidth="1"/>
    <col min="27" max="27" width="4.28515625" customWidth="1"/>
  </cols>
  <sheetData>
    <row r="1" spans="1:28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>
      <c r="A2" s="24" t="s">
        <v>10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8" ht="30" customHeight="1">
      <c r="A3" s="1" t="s">
        <v>0</v>
      </c>
      <c r="B3" s="28" t="s">
        <v>38</v>
      </c>
      <c r="C3" s="92" t="s">
        <v>14</v>
      </c>
      <c r="D3" s="93"/>
      <c r="E3" s="93"/>
      <c r="F3" s="94"/>
      <c r="G3" s="95" t="s">
        <v>1</v>
      </c>
      <c r="H3" s="96"/>
      <c r="I3" s="96"/>
      <c r="J3" s="97"/>
      <c r="K3" s="95" t="s">
        <v>15</v>
      </c>
      <c r="L3" s="96"/>
      <c r="M3" s="96"/>
      <c r="N3" s="97"/>
      <c r="O3" s="28" t="s">
        <v>39</v>
      </c>
      <c r="P3" s="92" t="s">
        <v>14</v>
      </c>
      <c r="Q3" s="93"/>
      <c r="R3" s="93"/>
      <c r="S3" s="94"/>
      <c r="T3" s="95" t="s">
        <v>1</v>
      </c>
      <c r="U3" s="96"/>
      <c r="V3" s="96"/>
      <c r="W3" s="97"/>
      <c r="X3" s="95" t="s">
        <v>15</v>
      </c>
      <c r="Y3" s="96"/>
      <c r="Z3" s="96"/>
      <c r="AA3" s="97"/>
    </row>
    <row r="4" spans="1:28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8" s="64" customFormat="1">
      <c r="A5" s="3" t="s">
        <v>52</v>
      </c>
      <c r="B5" s="3">
        <v>205</v>
      </c>
      <c r="C5" s="3">
        <v>7.94</v>
      </c>
      <c r="D5" s="3">
        <v>8.2100000000000009</v>
      </c>
      <c r="E5" s="3">
        <v>35.130000000000003</v>
      </c>
      <c r="F5" s="3">
        <v>246.17</v>
      </c>
      <c r="G5" s="3">
        <v>0.37</v>
      </c>
      <c r="H5" s="3">
        <v>0.02</v>
      </c>
      <c r="I5" s="3">
        <v>0.14000000000000001</v>
      </c>
      <c r="J5" s="3">
        <v>0.28999999999999998</v>
      </c>
      <c r="K5" s="3">
        <v>152.83000000000001</v>
      </c>
      <c r="L5" s="3">
        <v>2.37</v>
      </c>
      <c r="M5" s="3">
        <v>37.479999999999997</v>
      </c>
      <c r="N5" s="3">
        <v>188.12</v>
      </c>
      <c r="O5" s="3">
        <v>255</v>
      </c>
      <c r="P5" s="3">
        <v>9.7799999999999994</v>
      </c>
      <c r="Q5" s="3">
        <v>10.25</v>
      </c>
      <c r="R5" s="3">
        <v>43.75</v>
      </c>
      <c r="S5" s="3">
        <v>307.75</v>
      </c>
      <c r="T5" s="3">
        <v>0.5</v>
      </c>
      <c r="U5" s="3">
        <v>0</v>
      </c>
      <c r="V5" s="3">
        <v>0.13</v>
      </c>
      <c r="W5" s="3">
        <v>0.38</v>
      </c>
      <c r="X5" s="3">
        <v>191.25</v>
      </c>
      <c r="Y5" s="3">
        <v>3</v>
      </c>
      <c r="Z5" s="3">
        <v>46.25</v>
      </c>
      <c r="AA5" s="3">
        <v>235</v>
      </c>
    </row>
    <row r="6" spans="1:28">
      <c r="A6" s="3" t="s">
        <v>23</v>
      </c>
      <c r="B6" s="5" t="s">
        <v>45</v>
      </c>
      <c r="C6" s="12">
        <v>0.1</v>
      </c>
      <c r="D6" s="12">
        <v>0</v>
      </c>
      <c r="E6" s="12">
        <v>15.2</v>
      </c>
      <c r="F6" s="12">
        <v>61</v>
      </c>
      <c r="G6" s="12">
        <v>2.8</v>
      </c>
      <c r="H6" s="12">
        <v>0</v>
      </c>
      <c r="I6" s="12">
        <v>0</v>
      </c>
      <c r="J6" s="12">
        <v>0</v>
      </c>
      <c r="K6" s="12">
        <v>13.06</v>
      </c>
      <c r="L6" s="12">
        <v>0</v>
      </c>
      <c r="M6" s="12">
        <v>1.55</v>
      </c>
      <c r="N6" s="12">
        <v>2.89</v>
      </c>
      <c r="O6" s="5" t="s">
        <v>45</v>
      </c>
      <c r="P6" s="12">
        <v>0.1</v>
      </c>
      <c r="Q6" s="12">
        <v>0</v>
      </c>
      <c r="R6" s="12">
        <v>15.2</v>
      </c>
      <c r="S6" s="12">
        <v>61</v>
      </c>
      <c r="T6" s="12">
        <v>2.8</v>
      </c>
      <c r="U6" s="12">
        <v>0</v>
      </c>
      <c r="V6" s="12">
        <v>0</v>
      </c>
      <c r="W6" s="12">
        <v>0</v>
      </c>
      <c r="X6" s="12">
        <v>13.06</v>
      </c>
      <c r="Y6" s="12">
        <v>0</v>
      </c>
      <c r="Z6" s="12">
        <v>1.55</v>
      </c>
      <c r="AA6" s="12">
        <v>2.89</v>
      </c>
    </row>
    <row r="7" spans="1:28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8">
      <c r="A8" s="3" t="s">
        <v>18</v>
      </c>
      <c r="B8" s="15">
        <v>10</v>
      </c>
      <c r="C8" s="11">
        <v>0.05</v>
      </c>
      <c r="D8" s="11">
        <v>8.1999999999999993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8">
      <c r="A9" s="3" t="s">
        <v>104</v>
      </c>
      <c r="B9" s="8">
        <v>50</v>
      </c>
      <c r="C9" s="11">
        <v>5.2</v>
      </c>
      <c r="D9" s="11">
        <v>2.6</v>
      </c>
      <c r="E9" s="11">
        <v>38.4</v>
      </c>
      <c r="F9" s="11">
        <v>229</v>
      </c>
      <c r="G9" s="11">
        <v>0</v>
      </c>
      <c r="H9" s="11">
        <v>0.03</v>
      </c>
      <c r="I9" s="11">
        <v>0.03</v>
      </c>
      <c r="J9" s="11">
        <v>13</v>
      </c>
      <c r="K9" s="11">
        <v>0.3</v>
      </c>
      <c r="L9" s="21">
        <v>0</v>
      </c>
      <c r="M9" s="11">
        <v>0</v>
      </c>
      <c r="N9" s="11">
        <v>0</v>
      </c>
      <c r="O9" s="8">
        <v>50</v>
      </c>
      <c r="P9" s="11">
        <v>5.2</v>
      </c>
      <c r="Q9" s="11">
        <v>2.6</v>
      </c>
      <c r="R9" s="11">
        <v>38.4</v>
      </c>
      <c r="S9" s="11">
        <v>229</v>
      </c>
      <c r="T9" s="11">
        <v>0</v>
      </c>
      <c r="U9" s="11">
        <v>0.03</v>
      </c>
      <c r="V9" s="11">
        <v>0.03</v>
      </c>
      <c r="W9" s="11">
        <v>13</v>
      </c>
      <c r="X9" s="11">
        <v>0.3</v>
      </c>
      <c r="Y9" s="21">
        <v>0</v>
      </c>
      <c r="Z9" s="11">
        <v>0</v>
      </c>
      <c r="AA9" s="11">
        <v>0</v>
      </c>
    </row>
    <row r="10" spans="1:28">
      <c r="A10" s="3" t="s">
        <v>102</v>
      </c>
      <c r="B10" s="5">
        <v>200</v>
      </c>
      <c r="C10" s="11">
        <v>0.8</v>
      </c>
      <c r="D10" s="11">
        <v>0.8</v>
      </c>
      <c r="E10" s="11">
        <v>19.600000000000001</v>
      </c>
      <c r="F10" s="11">
        <v>94</v>
      </c>
      <c r="G10" s="11">
        <v>20</v>
      </c>
      <c r="H10" s="11">
        <v>0</v>
      </c>
      <c r="I10" s="11">
        <v>0.06</v>
      </c>
      <c r="J10" s="11">
        <v>0</v>
      </c>
      <c r="K10" s="11">
        <v>32</v>
      </c>
      <c r="L10" s="11">
        <v>4.4000000000000004</v>
      </c>
      <c r="M10" s="11">
        <v>9</v>
      </c>
      <c r="N10" s="11">
        <v>11</v>
      </c>
      <c r="O10" s="5">
        <v>200</v>
      </c>
      <c r="P10" s="11">
        <v>0.8</v>
      </c>
      <c r="Q10" s="11">
        <v>0.8</v>
      </c>
      <c r="R10" s="11">
        <v>19.600000000000001</v>
      </c>
      <c r="S10" s="11">
        <v>94</v>
      </c>
      <c r="T10" s="11">
        <v>20</v>
      </c>
      <c r="U10" s="11">
        <v>0</v>
      </c>
      <c r="V10" s="11">
        <v>0.06</v>
      </c>
      <c r="W10" s="11">
        <v>0</v>
      </c>
      <c r="X10" s="11">
        <v>32</v>
      </c>
      <c r="Y10" s="11">
        <v>4.4000000000000004</v>
      </c>
      <c r="Z10" s="11">
        <v>9</v>
      </c>
      <c r="AA10" s="11">
        <v>11</v>
      </c>
    </row>
    <row r="11" spans="1:28">
      <c r="A11" s="3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>
      <c r="A12" s="9" t="s">
        <v>16</v>
      </c>
      <c r="B12" s="5"/>
      <c r="C12" s="16">
        <f>C5+C6+C7+C8+C9+C10</f>
        <v>17.090000000000003</v>
      </c>
      <c r="D12" s="16">
        <f t="shared" ref="D12:N12" si="0">SUM(D5:D11)</f>
        <v>20.110000000000003</v>
      </c>
      <c r="E12" s="16">
        <f t="shared" si="0"/>
        <v>128.41</v>
      </c>
      <c r="F12" s="16">
        <f t="shared" si="0"/>
        <v>798.97</v>
      </c>
      <c r="G12" s="16">
        <f t="shared" si="0"/>
        <v>23.17</v>
      </c>
      <c r="H12" s="16">
        <f t="shared" si="0"/>
        <v>34.050000000000004</v>
      </c>
      <c r="I12" s="16">
        <f t="shared" si="0"/>
        <v>0.27400000000000002</v>
      </c>
      <c r="J12" s="16">
        <f t="shared" si="0"/>
        <v>13.29</v>
      </c>
      <c r="K12" s="16">
        <f t="shared" si="0"/>
        <v>207.39000000000001</v>
      </c>
      <c r="L12" s="16">
        <f t="shared" si="0"/>
        <v>7.19</v>
      </c>
      <c r="M12" s="16">
        <f t="shared" si="0"/>
        <v>61.629999999999995</v>
      </c>
      <c r="N12" s="16">
        <f t="shared" si="0"/>
        <v>234.01</v>
      </c>
      <c r="O12" s="20"/>
      <c r="P12" s="17">
        <f t="shared" ref="P12:AA12" si="1">SUM(P5:P11)</f>
        <v>19.68</v>
      </c>
      <c r="Q12" s="17">
        <f t="shared" si="1"/>
        <v>14.05</v>
      </c>
      <c r="R12" s="17">
        <f t="shared" si="1"/>
        <v>141.55000000000001</v>
      </c>
      <c r="S12" s="17">
        <f t="shared" si="1"/>
        <v>809.25</v>
      </c>
      <c r="T12" s="17">
        <f t="shared" si="1"/>
        <v>23.3</v>
      </c>
      <c r="U12" s="17">
        <f t="shared" si="1"/>
        <v>0.03</v>
      </c>
      <c r="V12" s="17">
        <f t="shared" si="1"/>
        <v>0.27500000000000002</v>
      </c>
      <c r="W12" s="17">
        <f t="shared" si="1"/>
        <v>13.38</v>
      </c>
      <c r="X12" s="17">
        <f t="shared" si="1"/>
        <v>246.61</v>
      </c>
      <c r="Y12" s="17">
        <f t="shared" si="1"/>
        <v>7.95</v>
      </c>
      <c r="Z12" s="17">
        <f t="shared" si="1"/>
        <v>73.8</v>
      </c>
      <c r="AA12" s="17">
        <f t="shared" si="1"/>
        <v>286.89</v>
      </c>
    </row>
    <row r="13" spans="1:28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  <c r="AB13" s="10"/>
    </row>
    <row r="14" spans="1:28">
      <c r="A14" s="5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8" ht="24.75" customHeight="1">
      <c r="A15" s="50" t="s">
        <v>57</v>
      </c>
      <c r="B15" s="51" t="s">
        <v>48</v>
      </c>
      <c r="C15" s="52">
        <v>5.0599999999999996</v>
      </c>
      <c r="D15" s="52">
        <v>7.9</v>
      </c>
      <c r="E15" s="52">
        <v>6.58</v>
      </c>
      <c r="F15" s="52">
        <v>117.96</v>
      </c>
      <c r="G15" s="52">
        <v>14.8</v>
      </c>
      <c r="H15" s="52">
        <v>13</v>
      </c>
      <c r="I15" s="52">
        <v>4.5999999999999999E-2</v>
      </c>
      <c r="J15" s="52">
        <v>0.1</v>
      </c>
      <c r="K15" s="52">
        <v>27.2</v>
      </c>
      <c r="L15" s="52">
        <v>0.8</v>
      </c>
      <c r="M15" s="52">
        <v>26</v>
      </c>
      <c r="N15" s="52">
        <v>116</v>
      </c>
      <c r="O15" s="51" t="s">
        <v>48</v>
      </c>
      <c r="P15" s="52">
        <v>5.0599999999999996</v>
      </c>
      <c r="Q15" s="52">
        <v>7.9</v>
      </c>
      <c r="R15" s="52">
        <v>6.58</v>
      </c>
      <c r="S15" s="52">
        <v>117.96</v>
      </c>
      <c r="T15" s="52">
        <v>14.8</v>
      </c>
      <c r="U15" s="52">
        <v>13</v>
      </c>
      <c r="V15" s="52">
        <v>4.5999999999999999E-2</v>
      </c>
      <c r="W15" s="52">
        <v>0.1</v>
      </c>
      <c r="X15" s="52">
        <v>27.2</v>
      </c>
      <c r="Y15" s="52">
        <v>0.8</v>
      </c>
      <c r="Z15" s="52">
        <v>26</v>
      </c>
      <c r="AA15" s="52">
        <v>116</v>
      </c>
    </row>
    <row r="16" spans="1:28" ht="16.5" customHeight="1">
      <c r="A16" s="35" t="s">
        <v>116</v>
      </c>
      <c r="B16" s="21" t="s">
        <v>110</v>
      </c>
      <c r="C16" s="11">
        <v>0.9</v>
      </c>
      <c r="D16" s="11">
        <v>10.8</v>
      </c>
      <c r="E16" s="11">
        <v>5.13</v>
      </c>
      <c r="F16" s="11">
        <v>159.08000000000001</v>
      </c>
      <c r="G16" s="11">
        <v>0.09</v>
      </c>
      <c r="H16" s="11">
        <v>0</v>
      </c>
      <c r="I16" s="11">
        <v>0.09</v>
      </c>
      <c r="J16" s="11">
        <v>0.63</v>
      </c>
      <c r="K16" s="11">
        <v>25.2</v>
      </c>
      <c r="L16" s="11">
        <v>0.81</v>
      </c>
      <c r="M16" s="11">
        <v>18.899999999999999</v>
      </c>
      <c r="N16" s="11">
        <v>100.8</v>
      </c>
      <c r="O16" s="15" t="s">
        <v>72</v>
      </c>
      <c r="P16" s="11">
        <v>15</v>
      </c>
      <c r="Q16" s="11">
        <v>17</v>
      </c>
      <c r="R16" s="11">
        <v>8.1999999999999993</v>
      </c>
      <c r="S16" s="11">
        <v>252.5</v>
      </c>
      <c r="T16" s="11">
        <v>0.2</v>
      </c>
      <c r="U16" s="11">
        <v>0</v>
      </c>
      <c r="V16" s="11">
        <v>0.1</v>
      </c>
      <c r="W16" s="11">
        <v>0.9</v>
      </c>
      <c r="X16" s="11">
        <v>39</v>
      </c>
      <c r="Y16" s="11">
        <v>1.3</v>
      </c>
      <c r="Z16" s="11">
        <v>30.4</v>
      </c>
      <c r="AA16" s="11">
        <v>160</v>
      </c>
    </row>
    <row r="17" spans="1:27">
      <c r="A17" s="3" t="s">
        <v>51</v>
      </c>
      <c r="B17" s="15">
        <v>150</v>
      </c>
      <c r="C17" s="11">
        <v>3.2</v>
      </c>
      <c r="D17" s="11">
        <v>3.03</v>
      </c>
      <c r="E17" s="11">
        <v>23.3</v>
      </c>
      <c r="F17" s="11">
        <v>160.4</v>
      </c>
      <c r="G17" s="11">
        <v>6.4</v>
      </c>
      <c r="H17" s="31">
        <v>1.4999999999999999E-2</v>
      </c>
      <c r="I17" s="31">
        <v>0.1</v>
      </c>
      <c r="J17" s="31">
        <v>0.1</v>
      </c>
      <c r="K17" s="31">
        <v>34.299999999999997</v>
      </c>
      <c r="L17" s="31">
        <v>90</v>
      </c>
      <c r="M17" s="31">
        <v>24.2</v>
      </c>
      <c r="N17" s="31">
        <v>49.9</v>
      </c>
      <c r="O17" s="5">
        <v>200</v>
      </c>
      <c r="P17" s="31">
        <f t="shared" ref="P17:AA17" si="2">C17/15*20</f>
        <v>4.2666666666666666</v>
      </c>
      <c r="Q17" s="31">
        <f t="shared" si="2"/>
        <v>4.04</v>
      </c>
      <c r="R17" s="31">
        <f t="shared" si="2"/>
        <v>31.06666666666667</v>
      </c>
      <c r="S17" s="31">
        <f t="shared" si="2"/>
        <v>213.86666666666667</v>
      </c>
      <c r="T17" s="31">
        <f t="shared" si="2"/>
        <v>8.5333333333333332</v>
      </c>
      <c r="U17" s="31">
        <f t="shared" si="2"/>
        <v>0.02</v>
      </c>
      <c r="V17" s="31">
        <f t="shared" si="2"/>
        <v>0.13333333333333333</v>
      </c>
      <c r="W17" s="31">
        <f t="shared" si="2"/>
        <v>0.13333333333333333</v>
      </c>
      <c r="X17" s="31">
        <f t="shared" si="2"/>
        <v>45.733333333333334</v>
      </c>
      <c r="Y17" s="31">
        <f t="shared" si="2"/>
        <v>120</v>
      </c>
      <c r="Z17" s="31">
        <f t="shared" si="2"/>
        <v>32.266666666666666</v>
      </c>
      <c r="AA17" s="31">
        <f t="shared" si="2"/>
        <v>66.533333333333331</v>
      </c>
    </row>
    <row r="18" spans="1:27">
      <c r="A18" s="49" t="s">
        <v>47</v>
      </c>
      <c r="B18" s="91">
        <v>180</v>
      </c>
      <c r="C18" s="69">
        <v>0.18</v>
      </c>
      <c r="D18" s="69">
        <v>0.09</v>
      </c>
      <c r="E18" s="69">
        <v>19.350000000000001</v>
      </c>
      <c r="F18" s="69">
        <v>78.3</v>
      </c>
      <c r="G18" s="69">
        <v>26.37</v>
      </c>
      <c r="H18" s="72">
        <v>0</v>
      </c>
      <c r="I18" s="69">
        <v>8.9999999999999993E-3</v>
      </c>
      <c r="J18" s="69">
        <v>0</v>
      </c>
      <c r="K18" s="69">
        <v>9</v>
      </c>
      <c r="L18" s="69">
        <v>0.27</v>
      </c>
      <c r="M18" s="69">
        <v>4.4009999999999998</v>
      </c>
      <c r="N18" s="69">
        <v>7.2</v>
      </c>
      <c r="O18" s="8">
        <v>200</v>
      </c>
      <c r="P18" s="11">
        <v>0.2</v>
      </c>
      <c r="Q18" s="11">
        <v>0.1</v>
      </c>
      <c r="R18" s="11">
        <v>21.5</v>
      </c>
      <c r="S18" s="11">
        <v>87</v>
      </c>
      <c r="T18" s="11">
        <v>29.3</v>
      </c>
      <c r="U18" s="11">
        <v>0</v>
      </c>
      <c r="V18" s="11">
        <v>0.01</v>
      </c>
      <c r="W18" s="11">
        <v>0</v>
      </c>
      <c r="X18" s="11">
        <v>10</v>
      </c>
      <c r="Y18" s="11">
        <v>0.3</v>
      </c>
      <c r="Z18" s="11">
        <v>4.8899999999999997</v>
      </c>
      <c r="AA18" s="11">
        <v>8</v>
      </c>
    </row>
    <row r="19" spans="1:27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31">
        <f>D19/15*18</f>
        <v>0.36</v>
      </c>
      <c r="R19" s="31">
        <f>E19/15*18</f>
        <v>24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31">
        <f>D20/15*18</f>
        <v>0.6</v>
      </c>
      <c r="R20" s="31">
        <f>E20/15*18</f>
        <v>16.8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9" t="s">
        <v>16</v>
      </c>
      <c r="B21" s="8"/>
      <c r="C21" s="18">
        <f>SUM(C14:C20)</f>
        <v>14.94</v>
      </c>
      <c r="D21" s="18">
        <f t="shared" ref="D21:N21" si="3">SUM(D14:D20)</f>
        <v>22.620000000000005</v>
      </c>
      <c r="E21" s="18">
        <f t="shared" si="3"/>
        <v>88.360000000000014</v>
      </c>
      <c r="F21" s="18">
        <f t="shared" si="3"/>
        <v>682.14</v>
      </c>
      <c r="G21" s="18">
        <f t="shared" si="3"/>
        <v>47.66</v>
      </c>
      <c r="H21" s="18">
        <f t="shared" si="3"/>
        <v>13.015000000000001</v>
      </c>
      <c r="I21" s="18">
        <f t="shared" si="3"/>
        <v>0.38900000000000001</v>
      </c>
      <c r="J21" s="18">
        <f t="shared" si="3"/>
        <v>0.83</v>
      </c>
      <c r="K21" s="18">
        <f t="shared" si="3"/>
        <v>117.69999999999999</v>
      </c>
      <c r="L21" s="18">
        <f t="shared" si="3"/>
        <v>93.88</v>
      </c>
      <c r="M21" s="18">
        <f t="shared" si="3"/>
        <v>100.70099999999998</v>
      </c>
      <c r="N21" s="18">
        <f t="shared" si="3"/>
        <v>334.69999999999993</v>
      </c>
      <c r="O21" s="21"/>
      <c r="P21" s="19">
        <f>SUM(P14:P20)</f>
        <v>31.626666666666665</v>
      </c>
      <c r="Q21" s="19">
        <f t="shared" ref="Q21:AA21" si="4">SUM(Q14:Q20)</f>
        <v>30</v>
      </c>
      <c r="R21" s="19">
        <f t="shared" si="4"/>
        <v>108.14666666666666</v>
      </c>
      <c r="S21" s="19">
        <f>SUM(S14:S20)</f>
        <v>879.3266666666666</v>
      </c>
      <c r="T21" s="19">
        <f t="shared" si="4"/>
        <v>52.833333333333329</v>
      </c>
      <c r="U21" s="19">
        <f t="shared" si="4"/>
        <v>13.02</v>
      </c>
      <c r="V21" s="19">
        <f t="shared" si="4"/>
        <v>0.43433333333333335</v>
      </c>
      <c r="W21" s="19">
        <f t="shared" si="4"/>
        <v>1.1333333333333333</v>
      </c>
      <c r="X21" s="19">
        <f t="shared" si="4"/>
        <v>149.43333333333334</v>
      </c>
      <c r="Y21" s="19">
        <f t="shared" si="4"/>
        <v>124.89999999999999</v>
      </c>
      <c r="Z21" s="19">
        <f t="shared" si="4"/>
        <v>127.55666666666666</v>
      </c>
      <c r="AA21" s="19">
        <f t="shared" si="4"/>
        <v>426.5333333333333</v>
      </c>
    </row>
    <row r="22" spans="1:27">
      <c r="A22" s="1" t="s">
        <v>17</v>
      </c>
      <c r="B22" s="8"/>
      <c r="C22" s="7">
        <f t="shared" ref="C22:N22" si="5">C12+C21</f>
        <v>32.03</v>
      </c>
      <c r="D22" s="7">
        <f t="shared" si="5"/>
        <v>42.730000000000004</v>
      </c>
      <c r="E22" s="7">
        <f t="shared" si="5"/>
        <v>216.77</v>
      </c>
      <c r="F22" s="7">
        <f t="shared" si="5"/>
        <v>1481.1100000000001</v>
      </c>
      <c r="G22" s="7">
        <f t="shared" si="5"/>
        <v>70.83</v>
      </c>
      <c r="H22" s="7">
        <f t="shared" si="5"/>
        <v>47.065000000000005</v>
      </c>
      <c r="I22" s="7">
        <f t="shared" si="5"/>
        <v>0.66300000000000003</v>
      </c>
      <c r="J22" s="7">
        <f t="shared" si="5"/>
        <v>14.12</v>
      </c>
      <c r="K22" s="7">
        <f t="shared" si="5"/>
        <v>325.09000000000003</v>
      </c>
      <c r="L22" s="7">
        <f t="shared" si="5"/>
        <v>101.07</v>
      </c>
      <c r="M22" s="7">
        <f t="shared" si="5"/>
        <v>162.33099999999996</v>
      </c>
      <c r="N22" s="7">
        <f t="shared" si="5"/>
        <v>568.70999999999992</v>
      </c>
      <c r="O22" s="7"/>
      <c r="P22" s="7">
        <f t="shared" ref="P22:AA22" si="6">P21+P12</f>
        <v>51.306666666666665</v>
      </c>
      <c r="Q22" s="7">
        <f t="shared" si="6"/>
        <v>44.05</v>
      </c>
      <c r="R22" s="7">
        <f t="shared" si="6"/>
        <v>249.69666666666666</v>
      </c>
      <c r="S22" s="7">
        <f t="shared" si="6"/>
        <v>1688.5766666666666</v>
      </c>
      <c r="T22" s="7">
        <f t="shared" si="6"/>
        <v>76.133333333333326</v>
      </c>
      <c r="U22" s="7">
        <f t="shared" si="6"/>
        <v>13.049999999999999</v>
      </c>
      <c r="V22" s="7">
        <f t="shared" si="6"/>
        <v>0.70933333333333337</v>
      </c>
      <c r="W22" s="7">
        <f t="shared" si="6"/>
        <v>14.513333333333334</v>
      </c>
      <c r="X22" s="7">
        <f t="shared" si="6"/>
        <v>396.04333333333335</v>
      </c>
      <c r="Y22" s="7">
        <f t="shared" si="6"/>
        <v>132.85</v>
      </c>
      <c r="Z22" s="7">
        <f t="shared" si="6"/>
        <v>201.35666666666665</v>
      </c>
      <c r="AA22" s="7">
        <f t="shared" si="6"/>
        <v>713.42333333333329</v>
      </c>
    </row>
    <row r="23" spans="1:27">
      <c r="A23" s="4"/>
      <c r="B23" s="4"/>
      <c r="C23" s="30"/>
      <c r="D23" s="30"/>
      <c r="E23" s="30"/>
      <c r="F23" s="3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6" spans="1:2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</sheetData>
  <mergeCells count="6">
    <mergeCell ref="C3:F3"/>
    <mergeCell ref="X3:AA3"/>
    <mergeCell ref="P3:S3"/>
    <mergeCell ref="T3:W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selection activeCell="J34" sqref="J34"/>
    </sheetView>
  </sheetViews>
  <sheetFormatPr defaultRowHeight="15"/>
  <cols>
    <col min="1" max="1" width="27.85546875" customWidth="1"/>
    <col min="2" max="2" width="6.140625" customWidth="1"/>
    <col min="3" max="3" width="6.42578125" customWidth="1"/>
    <col min="4" max="4" width="7.140625" customWidth="1"/>
    <col min="5" max="5" width="6.85546875" customWidth="1"/>
    <col min="6" max="6" width="6.7109375" customWidth="1"/>
    <col min="7" max="7" width="4.28515625" customWidth="1"/>
    <col min="8" max="8" width="4.7109375" customWidth="1"/>
    <col min="9" max="9" width="4.85546875" customWidth="1"/>
    <col min="10" max="10" width="6.140625" customWidth="1"/>
    <col min="11" max="11" width="7" customWidth="1"/>
    <col min="12" max="13" width="4.85546875" customWidth="1"/>
    <col min="14" max="14" width="3.7109375" customWidth="1"/>
    <col min="15" max="15" width="8.7109375" customWidth="1"/>
    <col min="16" max="16" width="4.42578125" customWidth="1"/>
    <col min="17" max="17" width="4.85546875" customWidth="1"/>
    <col min="18" max="19" width="5.140625" customWidth="1"/>
    <col min="20" max="20" width="4.5703125" customWidth="1"/>
    <col min="21" max="21" width="4.140625" customWidth="1"/>
    <col min="22" max="23" width="4" customWidth="1"/>
    <col min="24" max="24" width="4.28515625" customWidth="1"/>
    <col min="25" max="25" width="4.85546875" customWidth="1"/>
    <col min="26" max="26" width="4" customWidth="1"/>
    <col min="27" max="27" width="4.85546875" customWidth="1"/>
  </cols>
  <sheetData>
    <row r="1" spans="1:27">
      <c r="A1" s="23" t="s">
        <v>81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129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7" t="s">
        <v>60</v>
      </c>
      <c r="B5" s="7">
        <v>205</v>
      </c>
      <c r="C5" s="7">
        <v>6.53</v>
      </c>
      <c r="D5" s="7">
        <v>7.03</v>
      </c>
      <c r="E5" s="7">
        <v>38.78</v>
      </c>
      <c r="F5" s="7">
        <v>244.92</v>
      </c>
      <c r="G5" s="7">
        <v>0.21</v>
      </c>
      <c r="H5" s="7">
        <v>0.01</v>
      </c>
      <c r="I5" s="7">
        <v>0.05</v>
      </c>
      <c r="J5" s="7">
        <v>0.72</v>
      </c>
      <c r="K5" s="7">
        <v>78.67</v>
      </c>
      <c r="L5" s="7">
        <v>0.45</v>
      </c>
      <c r="M5" s="7">
        <v>13.45</v>
      </c>
      <c r="N5" s="7">
        <v>79.86</v>
      </c>
      <c r="O5" s="7" t="s">
        <v>115</v>
      </c>
      <c r="P5" s="7">
        <v>7.13</v>
      </c>
      <c r="Q5" s="7">
        <v>7.7</v>
      </c>
      <c r="R5" s="7">
        <v>42.9</v>
      </c>
      <c r="S5" s="7">
        <v>269.37</v>
      </c>
      <c r="T5" s="7">
        <v>0.22</v>
      </c>
      <c r="U5" s="7">
        <v>0</v>
      </c>
      <c r="V5" s="7">
        <v>0.114</v>
      </c>
      <c r="W5" s="7">
        <v>0.79200000000000004</v>
      </c>
      <c r="X5" s="7">
        <v>86.9</v>
      </c>
      <c r="Y5" s="7">
        <v>0.5544</v>
      </c>
      <c r="Z5" s="7">
        <v>14.3</v>
      </c>
      <c r="AA5" s="7">
        <v>87.912000000000006</v>
      </c>
    </row>
    <row r="6" spans="1:27">
      <c r="A6" s="77" t="s">
        <v>92</v>
      </c>
      <c r="B6" s="78">
        <v>180</v>
      </c>
      <c r="C6" s="82">
        <v>6.3E-2</v>
      </c>
      <c r="D6" s="69">
        <v>1.7999999999999999E-2</v>
      </c>
      <c r="E6" s="69">
        <v>13.5</v>
      </c>
      <c r="F6" s="69">
        <v>54</v>
      </c>
      <c r="G6" s="69">
        <v>2.7E-2</v>
      </c>
      <c r="H6" s="69">
        <v>0</v>
      </c>
      <c r="I6" s="72">
        <v>0</v>
      </c>
      <c r="J6" s="69">
        <v>0</v>
      </c>
      <c r="K6" s="69">
        <v>9.99</v>
      </c>
      <c r="L6" s="69">
        <v>0.252</v>
      </c>
      <c r="M6" s="69">
        <v>10.26</v>
      </c>
      <c r="N6" s="69">
        <v>0.252</v>
      </c>
      <c r="O6" s="78">
        <v>200</v>
      </c>
      <c r="P6" s="82">
        <v>7.0000000000000007E-2</v>
      </c>
      <c r="Q6" s="69">
        <v>0.02</v>
      </c>
      <c r="R6" s="69">
        <v>15</v>
      </c>
      <c r="S6" s="69">
        <v>60</v>
      </c>
      <c r="T6" s="69">
        <v>0.03</v>
      </c>
      <c r="U6" s="69">
        <v>0</v>
      </c>
      <c r="V6" s="72">
        <v>0</v>
      </c>
      <c r="W6" s="69">
        <v>0</v>
      </c>
      <c r="X6" s="69">
        <v>11.1</v>
      </c>
      <c r="Y6" s="69">
        <v>0.28000000000000003</v>
      </c>
      <c r="Z6" s="69">
        <v>11.4</v>
      </c>
      <c r="AA6" s="69">
        <v>0.28000000000000003</v>
      </c>
    </row>
    <row r="7" spans="1:27">
      <c r="A7" s="3" t="s">
        <v>18</v>
      </c>
      <c r="B7" s="15">
        <v>10</v>
      </c>
      <c r="C7" s="11">
        <v>0.05</v>
      </c>
      <c r="D7" s="11">
        <v>8.1999999999999993</v>
      </c>
      <c r="E7" s="11">
        <v>0.08</v>
      </c>
      <c r="F7" s="11">
        <v>74.8</v>
      </c>
      <c r="G7" s="11">
        <v>0</v>
      </c>
      <c r="H7" s="11">
        <v>34</v>
      </c>
      <c r="I7" s="11">
        <v>0</v>
      </c>
      <c r="J7" s="11">
        <v>0</v>
      </c>
      <c r="K7" s="11">
        <v>1.2</v>
      </c>
      <c r="L7" s="11">
        <v>0.02</v>
      </c>
      <c r="M7" s="11">
        <v>0</v>
      </c>
      <c r="N7" s="11">
        <v>1.6</v>
      </c>
      <c r="O7" s="15">
        <v>10</v>
      </c>
      <c r="P7" s="11">
        <v>0.05</v>
      </c>
      <c r="Q7" s="11">
        <v>8.1999999999999993</v>
      </c>
      <c r="R7" s="11">
        <v>0.08</v>
      </c>
      <c r="S7" s="11">
        <v>74.8</v>
      </c>
      <c r="T7" s="11">
        <v>0</v>
      </c>
      <c r="U7" s="11">
        <v>34</v>
      </c>
      <c r="V7" s="11">
        <v>0</v>
      </c>
      <c r="W7" s="11">
        <v>0</v>
      </c>
      <c r="X7" s="11">
        <v>1.2</v>
      </c>
      <c r="Y7" s="11">
        <v>0.02</v>
      </c>
      <c r="Z7" s="11">
        <v>0</v>
      </c>
      <c r="AA7" s="11">
        <v>1.6</v>
      </c>
    </row>
    <row r="8" spans="1:27">
      <c r="A8" s="3" t="s">
        <v>19</v>
      </c>
      <c r="B8" s="5">
        <v>40</v>
      </c>
      <c r="C8" s="12">
        <v>3</v>
      </c>
      <c r="D8" s="12">
        <v>0.3</v>
      </c>
      <c r="E8" s="12">
        <v>20</v>
      </c>
      <c r="F8" s="12">
        <v>94</v>
      </c>
      <c r="G8" s="12">
        <v>0</v>
      </c>
      <c r="H8" s="12">
        <v>0</v>
      </c>
      <c r="I8" s="12">
        <v>4.3999999999999997E-2</v>
      </c>
      <c r="J8" s="12">
        <v>0</v>
      </c>
      <c r="K8" s="12">
        <v>8</v>
      </c>
      <c r="L8" s="12">
        <v>0.4</v>
      </c>
      <c r="M8" s="12">
        <v>13.6</v>
      </c>
      <c r="N8" s="12">
        <v>30.4</v>
      </c>
      <c r="O8" s="5">
        <v>50</v>
      </c>
      <c r="P8" s="12">
        <v>3.8</v>
      </c>
      <c r="Q8" s="12">
        <v>0.4</v>
      </c>
      <c r="R8" s="12">
        <v>24.6</v>
      </c>
      <c r="S8" s="12">
        <v>117.5</v>
      </c>
      <c r="T8" s="12">
        <v>0</v>
      </c>
      <c r="U8" s="12">
        <v>0</v>
      </c>
      <c r="V8" s="12">
        <v>5.5E-2</v>
      </c>
      <c r="W8" s="12">
        <v>0</v>
      </c>
      <c r="X8" s="12">
        <v>10</v>
      </c>
      <c r="Y8" s="12">
        <v>0.55000000000000004</v>
      </c>
      <c r="Z8" s="12">
        <v>17</v>
      </c>
      <c r="AA8" s="12">
        <v>38</v>
      </c>
    </row>
    <row r="9" spans="1:27">
      <c r="A9" s="82" t="s">
        <v>91</v>
      </c>
      <c r="B9" s="83">
        <v>50</v>
      </c>
      <c r="C9" s="69">
        <v>4.8</v>
      </c>
      <c r="D9" s="69">
        <v>1.1000000000000001</v>
      </c>
      <c r="E9" s="69">
        <v>28.1</v>
      </c>
      <c r="F9" s="69">
        <v>142</v>
      </c>
      <c r="G9" s="69">
        <v>0.1</v>
      </c>
      <c r="H9" s="69">
        <v>0.02</v>
      </c>
      <c r="I9" s="69">
        <v>0.1</v>
      </c>
      <c r="J9" s="69">
        <v>0.6</v>
      </c>
      <c r="K9" s="69">
        <v>30</v>
      </c>
      <c r="L9" s="69">
        <v>0.5</v>
      </c>
      <c r="M9" s="69">
        <v>9</v>
      </c>
      <c r="N9" s="69">
        <v>47</v>
      </c>
      <c r="O9" s="83">
        <v>50</v>
      </c>
      <c r="P9" s="69">
        <v>4.8</v>
      </c>
      <c r="Q9" s="69">
        <v>1.1000000000000001</v>
      </c>
      <c r="R9" s="69">
        <v>28.1</v>
      </c>
      <c r="S9" s="69">
        <v>142</v>
      </c>
      <c r="T9" s="69">
        <v>0.1</v>
      </c>
      <c r="U9" s="69">
        <v>0.02</v>
      </c>
      <c r="V9" s="69">
        <v>0.1</v>
      </c>
      <c r="W9" s="69">
        <v>0.6</v>
      </c>
      <c r="X9" s="69">
        <v>30</v>
      </c>
      <c r="Y9" s="69">
        <v>0.5</v>
      </c>
      <c r="Z9" s="69">
        <v>9</v>
      </c>
      <c r="AA9" s="69">
        <v>47</v>
      </c>
    </row>
    <row r="10" spans="1:27">
      <c r="A10" s="3" t="s">
        <v>20</v>
      </c>
      <c r="B10" s="15">
        <v>20</v>
      </c>
      <c r="C10" s="11">
        <v>5.0999999999999996</v>
      </c>
      <c r="D10" s="11">
        <v>5.2</v>
      </c>
      <c r="E10" s="11">
        <v>0</v>
      </c>
      <c r="F10" s="11">
        <v>68.599999999999994</v>
      </c>
      <c r="G10" s="11">
        <v>0.1</v>
      </c>
      <c r="H10" s="11">
        <v>25</v>
      </c>
      <c r="I10" s="11">
        <v>0</v>
      </c>
      <c r="J10" s="11">
        <v>0</v>
      </c>
      <c r="K10" s="11">
        <v>180</v>
      </c>
      <c r="L10" s="11">
        <v>0.2</v>
      </c>
      <c r="M10" s="11">
        <v>9</v>
      </c>
      <c r="N10" s="11">
        <v>113</v>
      </c>
      <c r="O10" s="15">
        <v>20</v>
      </c>
      <c r="P10" s="11">
        <v>5.0999999999999996</v>
      </c>
      <c r="Q10" s="11">
        <v>5.2</v>
      </c>
      <c r="R10" s="11">
        <v>0</v>
      </c>
      <c r="S10" s="11">
        <v>68.599999999999994</v>
      </c>
      <c r="T10" s="11">
        <v>0.1</v>
      </c>
      <c r="U10" s="11">
        <v>25</v>
      </c>
      <c r="V10" s="11">
        <v>0</v>
      </c>
      <c r="W10" s="11">
        <v>0</v>
      </c>
      <c r="X10" s="11">
        <v>180</v>
      </c>
      <c r="Y10" s="11">
        <v>0.2</v>
      </c>
      <c r="Z10" s="11">
        <v>9</v>
      </c>
      <c r="AA10" s="11">
        <v>113</v>
      </c>
    </row>
    <row r="11" spans="1:27">
      <c r="A11" s="9" t="s">
        <v>16</v>
      </c>
      <c r="B11" s="5"/>
      <c r="C11" s="16">
        <f>C5+C6+C7+C8+C9+C10</f>
        <v>19.542999999999999</v>
      </c>
      <c r="D11" s="16">
        <f t="shared" ref="D11:N11" si="0">D5+D6+D7+D8+D9+D10</f>
        <v>21.847999999999999</v>
      </c>
      <c r="E11" s="16">
        <f t="shared" si="0"/>
        <v>100.46000000000001</v>
      </c>
      <c r="F11" s="16">
        <f t="shared" si="0"/>
        <v>678.32</v>
      </c>
      <c r="G11" s="16">
        <f t="shared" si="0"/>
        <v>0.43699999999999994</v>
      </c>
      <c r="H11" s="16">
        <f t="shared" si="0"/>
        <v>59.03</v>
      </c>
      <c r="I11" s="16">
        <f t="shared" si="0"/>
        <v>0.19400000000000001</v>
      </c>
      <c r="J11" s="16">
        <f t="shared" si="0"/>
        <v>1.3199999999999998</v>
      </c>
      <c r="K11" s="16">
        <f t="shared" si="0"/>
        <v>307.86</v>
      </c>
      <c r="L11" s="16">
        <f t="shared" si="0"/>
        <v>1.8219999999999998</v>
      </c>
      <c r="M11" s="16">
        <f t="shared" si="0"/>
        <v>55.31</v>
      </c>
      <c r="N11" s="16">
        <f t="shared" si="0"/>
        <v>272.11199999999997</v>
      </c>
      <c r="O11" s="27"/>
      <c r="P11" s="16">
        <f>P5+P6+P7+P8+P9+P10</f>
        <v>20.950000000000003</v>
      </c>
      <c r="Q11" s="16">
        <f t="shared" ref="Q11:AA11" si="1">Q5+Q6+Q7+Q8+Q9+Q10</f>
        <v>22.619999999999997</v>
      </c>
      <c r="R11" s="16">
        <f t="shared" si="1"/>
        <v>110.68</v>
      </c>
      <c r="S11" s="16">
        <f t="shared" si="1"/>
        <v>732.2700000000001</v>
      </c>
      <c r="T11" s="16">
        <f t="shared" si="1"/>
        <v>0.44999999999999996</v>
      </c>
      <c r="U11" s="16">
        <f t="shared" si="1"/>
        <v>59.02</v>
      </c>
      <c r="V11" s="16">
        <f t="shared" si="1"/>
        <v>0.26900000000000002</v>
      </c>
      <c r="W11" s="16">
        <f t="shared" si="1"/>
        <v>1.3919999999999999</v>
      </c>
      <c r="X11" s="16">
        <f t="shared" si="1"/>
        <v>319.2</v>
      </c>
      <c r="Y11" s="16">
        <f t="shared" si="1"/>
        <v>2.1044</v>
      </c>
      <c r="Z11" s="16">
        <f t="shared" si="1"/>
        <v>60.7</v>
      </c>
      <c r="AA11" s="16">
        <f t="shared" si="1"/>
        <v>287.79200000000003</v>
      </c>
    </row>
    <row r="12" spans="1:27">
      <c r="A12" s="6" t="s">
        <v>9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7"/>
      <c r="S12" s="7"/>
      <c r="T12" s="7"/>
      <c r="U12" s="7"/>
      <c r="V12" s="13"/>
      <c r="W12" s="13"/>
      <c r="X12" s="13"/>
      <c r="Y12" s="13"/>
      <c r="Z12" s="13"/>
      <c r="AA12" s="13"/>
    </row>
    <row r="13" spans="1:2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35" t="s">
        <v>53</v>
      </c>
      <c r="B14" s="8">
        <v>200</v>
      </c>
      <c r="C14" s="11">
        <v>10.57</v>
      </c>
      <c r="D14" s="11">
        <v>3.29</v>
      </c>
      <c r="E14" s="11">
        <v>5.36</v>
      </c>
      <c r="F14" s="11">
        <v>133</v>
      </c>
      <c r="G14" s="11">
        <v>6.32</v>
      </c>
      <c r="H14" s="11">
        <v>0.17</v>
      </c>
      <c r="I14" s="11">
        <v>1.2E-2</v>
      </c>
      <c r="J14" s="11">
        <v>0.48</v>
      </c>
      <c r="K14" s="11">
        <v>45</v>
      </c>
      <c r="L14" s="11">
        <v>1.1399999999999999</v>
      </c>
      <c r="M14" s="11">
        <v>33.200000000000003</v>
      </c>
      <c r="N14" s="11">
        <v>110.3</v>
      </c>
      <c r="O14" s="8">
        <v>200</v>
      </c>
      <c r="P14" s="11">
        <v>10.57</v>
      </c>
      <c r="Q14" s="11">
        <v>3.29</v>
      </c>
      <c r="R14" s="11">
        <v>5.36</v>
      </c>
      <c r="S14" s="11">
        <v>133</v>
      </c>
      <c r="T14" s="11">
        <v>6.32</v>
      </c>
      <c r="U14" s="11">
        <v>0.17</v>
      </c>
      <c r="V14" s="11">
        <v>1.2E-2</v>
      </c>
      <c r="W14" s="11">
        <v>0.48</v>
      </c>
      <c r="X14" s="11">
        <v>45</v>
      </c>
      <c r="Y14" s="11">
        <v>1.1399999999999999</v>
      </c>
      <c r="Z14" s="11">
        <v>33.200000000000003</v>
      </c>
      <c r="AA14" s="11">
        <v>110.3</v>
      </c>
    </row>
    <row r="15" spans="1:27">
      <c r="A15" s="37" t="s">
        <v>90</v>
      </c>
      <c r="B15" s="80" t="s">
        <v>114</v>
      </c>
      <c r="C15" s="11">
        <v>11.39</v>
      </c>
      <c r="D15" s="11">
        <v>7.88</v>
      </c>
      <c r="E15" s="81">
        <v>3.4289999999999998</v>
      </c>
      <c r="F15" s="11">
        <v>143.1</v>
      </c>
      <c r="G15" s="81">
        <v>26.01</v>
      </c>
      <c r="H15" s="11">
        <v>4.97</v>
      </c>
      <c r="I15" s="81">
        <v>1.431</v>
      </c>
      <c r="J15" s="81">
        <v>0</v>
      </c>
      <c r="K15" s="11">
        <v>23.06</v>
      </c>
      <c r="L15" s="81">
        <v>4.2300000000000004</v>
      </c>
      <c r="M15" s="11">
        <v>13.32</v>
      </c>
      <c r="N15" s="11">
        <v>200.96100000000001</v>
      </c>
      <c r="O15" s="80" t="s">
        <v>34</v>
      </c>
      <c r="P15" s="11">
        <v>12.66</v>
      </c>
      <c r="Q15" s="11">
        <v>8.76</v>
      </c>
      <c r="R15" s="81">
        <v>3.81</v>
      </c>
      <c r="S15" s="11">
        <v>159</v>
      </c>
      <c r="T15" s="81">
        <v>28.86</v>
      </c>
      <c r="U15" s="11">
        <v>5.5410000000000004</v>
      </c>
      <c r="V15" s="81">
        <v>1.59</v>
      </c>
      <c r="W15" s="81">
        <v>0</v>
      </c>
      <c r="X15" s="11">
        <v>25.62</v>
      </c>
      <c r="Y15" s="81">
        <v>4.72</v>
      </c>
      <c r="Z15" s="11">
        <v>14.8</v>
      </c>
      <c r="AA15" s="11">
        <v>223.29</v>
      </c>
    </row>
    <row r="16" spans="1:27">
      <c r="A16" s="77" t="s">
        <v>51</v>
      </c>
      <c r="B16" s="78">
        <v>150</v>
      </c>
      <c r="C16" s="84">
        <v>3.15</v>
      </c>
      <c r="D16" s="84">
        <v>6.6</v>
      </c>
      <c r="E16" s="84">
        <v>16.350000000000001</v>
      </c>
      <c r="F16" s="84">
        <v>138</v>
      </c>
      <c r="G16" s="84">
        <v>5.0999999999999996</v>
      </c>
      <c r="H16" s="85">
        <v>1.4999999999999999E-2</v>
      </c>
      <c r="I16" s="86">
        <v>0.13500000000000001</v>
      </c>
      <c r="J16" s="84">
        <v>0.19500000000000001</v>
      </c>
      <c r="K16" s="84">
        <v>39</v>
      </c>
      <c r="L16" s="86">
        <v>1.05</v>
      </c>
      <c r="M16" s="84">
        <v>24.24</v>
      </c>
      <c r="N16" s="84">
        <v>73.959999999999994</v>
      </c>
      <c r="O16" s="26">
        <v>200</v>
      </c>
      <c r="P16" s="69">
        <v>4.2</v>
      </c>
      <c r="Q16" s="69">
        <v>8</v>
      </c>
      <c r="R16" s="69">
        <f t="shared" ref="R16:AA16" si="2">E16/150*180</f>
        <v>19.62</v>
      </c>
      <c r="S16" s="69">
        <f t="shared" si="2"/>
        <v>165.6</v>
      </c>
      <c r="T16" s="69">
        <f t="shared" si="2"/>
        <v>6.1199999999999992</v>
      </c>
      <c r="U16" s="69">
        <f t="shared" si="2"/>
        <v>1.7999999999999999E-2</v>
      </c>
      <c r="V16" s="72">
        <f t="shared" si="2"/>
        <v>0.16200000000000001</v>
      </c>
      <c r="W16" s="69">
        <f t="shared" si="2"/>
        <v>0.23399999999999999</v>
      </c>
      <c r="X16" s="69">
        <f t="shared" si="2"/>
        <v>46.800000000000004</v>
      </c>
      <c r="Y16" s="69">
        <f t="shared" si="2"/>
        <v>1.26</v>
      </c>
      <c r="Z16" s="69">
        <f t="shared" si="2"/>
        <v>29.087999999999997</v>
      </c>
      <c r="AA16" s="69">
        <f t="shared" si="2"/>
        <v>88.751999999999981</v>
      </c>
    </row>
    <row r="17" spans="1:27">
      <c r="A17" s="7" t="s">
        <v>24</v>
      </c>
      <c r="B17" s="33">
        <v>180</v>
      </c>
      <c r="C17" s="11">
        <v>0.45</v>
      </c>
      <c r="D17" s="11">
        <v>0</v>
      </c>
      <c r="E17" s="11">
        <v>24.3</v>
      </c>
      <c r="F17" s="11">
        <v>99</v>
      </c>
      <c r="G17" s="11">
        <v>0.45</v>
      </c>
      <c r="H17" s="11">
        <v>0</v>
      </c>
      <c r="I17" s="11">
        <v>8.9999999999999993E-3</v>
      </c>
      <c r="J17" s="11">
        <v>0</v>
      </c>
      <c r="K17" s="11">
        <v>25.2</v>
      </c>
      <c r="L17" s="11">
        <v>1.35</v>
      </c>
      <c r="M17" s="11">
        <v>20.100000000000001</v>
      </c>
      <c r="N17" s="11">
        <v>23.7</v>
      </c>
      <c r="O17" s="33">
        <v>200</v>
      </c>
      <c r="P17" s="11">
        <v>0.5</v>
      </c>
      <c r="Q17" s="11">
        <v>8.8000000000000007</v>
      </c>
      <c r="R17" s="11">
        <v>21.8</v>
      </c>
      <c r="S17" s="11">
        <v>122.2</v>
      </c>
      <c r="T17" s="11">
        <v>0.6</v>
      </c>
      <c r="U17" s="11">
        <v>0</v>
      </c>
      <c r="V17" s="11">
        <v>0.01</v>
      </c>
      <c r="W17" s="11">
        <v>0</v>
      </c>
      <c r="X17" s="11">
        <v>31.1</v>
      </c>
      <c r="Y17" s="11">
        <v>1.7</v>
      </c>
      <c r="Z17" s="11">
        <v>24.81</v>
      </c>
      <c r="AA17" s="11">
        <v>29.26</v>
      </c>
    </row>
    <row r="18" spans="1:27">
      <c r="A18" s="3" t="s">
        <v>19</v>
      </c>
      <c r="B18" s="5">
        <v>40</v>
      </c>
      <c r="C18" s="12">
        <v>3</v>
      </c>
      <c r="D18" s="12">
        <v>0.3</v>
      </c>
      <c r="E18" s="12">
        <v>20</v>
      </c>
      <c r="F18" s="12">
        <v>94</v>
      </c>
      <c r="G18" s="12">
        <v>0</v>
      </c>
      <c r="H18" s="12">
        <v>0</v>
      </c>
      <c r="I18" s="12">
        <v>4.3999999999999997E-2</v>
      </c>
      <c r="J18" s="12">
        <v>0</v>
      </c>
      <c r="K18" s="12">
        <v>8</v>
      </c>
      <c r="L18" s="12">
        <v>0.4</v>
      </c>
      <c r="M18" s="12">
        <v>13.6</v>
      </c>
      <c r="N18" s="12">
        <v>30.4</v>
      </c>
      <c r="O18" s="5">
        <v>50</v>
      </c>
      <c r="P18" s="12">
        <v>3.8</v>
      </c>
      <c r="Q18" s="12">
        <v>0.4</v>
      </c>
      <c r="R18" s="12">
        <v>24.6</v>
      </c>
      <c r="S18" s="12">
        <v>117.5</v>
      </c>
      <c r="T18" s="12">
        <v>0</v>
      </c>
      <c r="U18" s="12">
        <v>0</v>
      </c>
      <c r="V18" s="12">
        <v>5.5E-2</v>
      </c>
      <c r="W18" s="12">
        <v>0</v>
      </c>
      <c r="X18" s="12">
        <v>10</v>
      </c>
      <c r="Y18" s="12">
        <v>0.55000000000000004</v>
      </c>
      <c r="Z18" s="12">
        <v>17</v>
      </c>
      <c r="AA18" s="12">
        <v>38</v>
      </c>
    </row>
    <row r="19" spans="1:27">
      <c r="A19" s="7" t="s">
        <v>49</v>
      </c>
      <c r="B19" s="8">
        <v>40</v>
      </c>
      <c r="C19" s="7">
        <v>2.6</v>
      </c>
      <c r="D19" s="7">
        <v>0.5</v>
      </c>
      <c r="E19" s="7">
        <v>14</v>
      </c>
      <c r="F19" s="7">
        <v>72.400000000000006</v>
      </c>
      <c r="G19" s="7">
        <v>0</v>
      </c>
      <c r="H19" s="7">
        <v>0</v>
      </c>
      <c r="I19" s="7">
        <v>0.1</v>
      </c>
      <c r="J19" s="7">
        <v>0</v>
      </c>
      <c r="K19" s="7">
        <v>14</v>
      </c>
      <c r="L19" s="7">
        <v>1.6</v>
      </c>
      <c r="M19" s="7">
        <v>13.6</v>
      </c>
      <c r="N19" s="7">
        <v>30.4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3" t="s">
        <v>83</v>
      </c>
      <c r="B20" s="5">
        <v>200</v>
      </c>
      <c r="C20" s="11">
        <v>0.8</v>
      </c>
      <c r="D20" s="11">
        <v>0.8</v>
      </c>
      <c r="E20" s="11">
        <v>19.600000000000001</v>
      </c>
      <c r="F20" s="11">
        <v>94</v>
      </c>
      <c r="G20" s="11">
        <v>20</v>
      </c>
      <c r="H20" s="11">
        <v>0</v>
      </c>
      <c r="I20" s="11">
        <v>0.06</v>
      </c>
      <c r="J20" s="11">
        <v>0</v>
      </c>
      <c r="K20" s="11">
        <v>32</v>
      </c>
      <c r="L20" s="11">
        <v>4.4000000000000004</v>
      </c>
      <c r="M20" s="11">
        <v>9</v>
      </c>
      <c r="N20" s="11">
        <v>11</v>
      </c>
      <c r="O20" s="5">
        <v>200</v>
      </c>
      <c r="P20" s="11">
        <v>0.8</v>
      </c>
      <c r="Q20" s="11">
        <v>0.8</v>
      </c>
      <c r="R20" s="11">
        <v>19.600000000000001</v>
      </c>
      <c r="S20" s="11">
        <v>94</v>
      </c>
      <c r="T20" s="11">
        <v>20</v>
      </c>
      <c r="U20" s="11">
        <v>0</v>
      </c>
      <c r="V20" s="11">
        <v>0.06</v>
      </c>
      <c r="W20" s="11">
        <v>0</v>
      </c>
      <c r="X20" s="11">
        <v>32</v>
      </c>
      <c r="Y20" s="11">
        <v>4.4000000000000004</v>
      </c>
      <c r="Z20" s="11">
        <v>9</v>
      </c>
      <c r="AA20" s="11">
        <v>11</v>
      </c>
    </row>
    <row r="21" spans="1:27">
      <c r="A21" s="9" t="s">
        <v>16</v>
      </c>
      <c r="B21" s="8"/>
      <c r="C21" s="18">
        <f>C13+C14+C15+C16+C17+C18+C19+C20</f>
        <v>31.96</v>
      </c>
      <c r="D21" s="18">
        <f>D13+D14+D15+D16+D17+D18+D19+D20</f>
        <v>19.37</v>
      </c>
      <c r="E21" s="18">
        <f>SUM(E13:E20)</f>
        <v>103.03900000000002</v>
      </c>
      <c r="F21" s="18">
        <f>SUM(F13:F20)</f>
        <v>773.5</v>
      </c>
      <c r="G21" s="18">
        <f t="shared" ref="G21:N21" si="3">SUM(G13:G20)</f>
        <v>57.88</v>
      </c>
      <c r="H21" s="18">
        <f t="shared" si="3"/>
        <v>5.1549999999999994</v>
      </c>
      <c r="I21" s="18">
        <f t="shared" si="3"/>
        <v>1.7910000000000001</v>
      </c>
      <c r="J21" s="18">
        <f t="shared" si="3"/>
        <v>0.67500000000000004</v>
      </c>
      <c r="K21" s="18">
        <f t="shared" si="3"/>
        <v>186.26</v>
      </c>
      <c r="L21" s="18">
        <f t="shared" si="3"/>
        <v>14.17</v>
      </c>
      <c r="M21" s="18">
        <f t="shared" si="3"/>
        <v>127.06</v>
      </c>
      <c r="N21" s="18">
        <f t="shared" si="3"/>
        <v>480.72099999999995</v>
      </c>
      <c r="O21" s="29"/>
      <c r="P21" s="18">
        <f t="shared" ref="P21:AA21" si="4">SUM(P13:P20)</f>
        <v>35.83</v>
      </c>
      <c r="Q21" s="18">
        <f t="shared" si="4"/>
        <v>30.650000000000002</v>
      </c>
      <c r="R21" s="18">
        <f t="shared" si="4"/>
        <v>111.78999999999999</v>
      </c>
      <c r="S21" s="18">
        <f t="shared" si="4"/>
        <v>881.80000000000007</v>
      </c>
      <c r="T21" s="18">
        <f t="shared" si="4"/>
        <v>61.9</v>
      </c>
      <c r="U21" s="18">
        <f t="shared" si="4"/>
        <v>5.7290000000000001</v>
      </c>
      <c r="V21" s="18">
        <f>SUM(V13:V20)</f>
        <v>1.9790000000000001</v>
      </c>
      <c r="W21" s="18">
        <f t="shared" si="4"/>
        <v>0.71399999999999997</v>
      </c>
      <c r="X21" s="18">
        <f t="shared" si="4"/>
        <v>208.02</v>
      </c>
      <c r="Y21" s="18">
        <f t="shared" si="4"/>
        <v>15.719999999999999</v>
      </c>
      <c r="Z21" s="18">
        <f t="shared" si="4"/>
        <v>144.898</v>
      </c>
      <c r="AA21" s="18">
        <f t="shared" si="4"/>
        <v>538.60199999999998</v>
      </c>
    </row>
    <row r="22" spans="1:27">
      <c r="A22" s="1" t="s">
        <v>17</v>
      </c>
      <c r="B22" s="8"/>
      <c r="C22" s="38">
        <f t="shared" ref="C22:N22" si="5">C21+C11</f>
        <v>51.503</v>
      </c>
      <c r="D22" s="38">
        <f t="shared" si="5"/>
        <v>41.218000000000004</v>
      </c>
      <c r="E22" s="38">
        <f t="shared" si="5"/>
        <v>203.49900000000002</v>
      </c>
      <c r="F22" s="38">
        <f t="shared" si="5"/>
        <v>1451.8200000000002</v>
      </c>
      <c r="G22" s="38">
        <f t="shared" si="5"/>
        <v>58.317</v>
      </c>
      <c r="H22" s="38">
        <f t="shared" si="5"/>
        <v>64.185000000000002</v>
      </c>
      <c r="I22" s="38">
        <f t="shared" si="5"/>
        <v>1.9850000000000001</v>
      </c>
      <c r="J22" s="38">
        <f t="shared" si="5"/>
        <v>1.9949999999999999</v>
      </c>
      <c r="K22" s="38">
        <f t="shared" si="5"/>
        <v>494.12</v>
      </c>
      <c r="L22" s="38">
        <f t="shared" si="5"/>
        <v>15.991999999999999</v>
      </c>
      <c r="M22" s="38">
        <f t="shared" si="5"/>
        <v>182.37</v>
      </c>
      <c r="N22" s="38">
        <f t="shared" si="5"/>
        <v>752.83299999999986</v>
      </c>
      <c r="O22" s="39"/>
      <c r="P22" s="40">
        <f t="shared" ref="P22:AA22" si="6">P21+P11</f>
        <v>56.78</v>
      </c>
      <c r="Q22" s="40">
        <f t="shared" si="6"/>
        <v>53.269999999999996</v>
      </c>
      <c r="R22" s="40">
        <f t="shared" si="6"/>
        <v>222.47</v>
      </c>
      <c r="S22" s="40">
        <f t="shared" si="6"/>
        <v>1614.0700000000002</v>
      </c>
      <c r="T22" s="40">
        <f t="shared" si="6"/>
        <v>62.35</v>
      </c>
      <c r="U22" s="40">
        <f t="shared" si="6"/>
        <v>64.749000000000009</v>
      </c>
      <c r="V22" s="40">
        <f t="shared" si="6"/>
        <v>2.2480000000000002</v>
      </c>
      <c r="W22" s="40">
        <f t="shared" si="6"/>
        <v>2.1059999999999999</v>
      </c>
      <c r="X22" s="40">
        <f t="shared" si="6"/>
        <v>527.22</v>
      </c>
      <c r="Y22" s="40">
        <f t="shared" si="6"/>
        <v>17.824399999999997</v>
      </c>
      <c r="Z22" s="40">
        <f t="shared" si="6"/>
        <v>205.59800000000001</v>
      </c>
      <c r="AA22" s="40">
        <f t="shared" si="6"/>
        <v>826.39400000000001</v>
      </c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selection activeCell="N25" sqref="N25"/>
    </sheetView>
  </sheetViews>
  <sheetFormatPr defaultRowHeight="15"/>
  <cols>
    <col min="1" max="1" width="10.5703125" customWidth="1"/>
    <col min="2" max="3" width="3.7109375" customWidth="1"/>
    <col min="4" max="4" width="4.28515625" customWidth="1"/>
    <col min="5" max="13" width="4.7109375" customWidth="1"/>
    <col min="14" max="14" width="5.42578125" customWidth="1"/>
    <col min="15" max="17" width="3.7109375" customWidth="1"/>
    <col min="18" max="26" width="4.7109375" customWidth="1"/>
  </cols>
  <sheetData>
    <row r="1" spans="1:26">
      <c r="A1" s="22" t="s">
        <v>36</v>
      </c>
    </row>
    <row r="2" spans="1:26" ht="23.25" customHeight="1">
      <c r="A2" s="43" t="s">
        <v>38</v>
      </c>
      <c r="B2" s="99" t="s">
        <v>14</v>
      </c>
      <c r="C2" s="99"/>
      <c r="D2" s="99"/>
      <c r="E2" s="99"/>
      <c r="F2" s="99" t="s">
        <v>1</v>
      </c>
      <c r="G2" s="99"/>
      <c r="H2" s="99"/>
      <c r="I2" s="99"/>
      <c r="J2" s="99" t="s">
        <v>15</v>
      </c>
      <c r="K2" s="99"/>
      <c r="L2" s="99"/>
      <c r="M2" s="99"/>
      <c r="N2" s="42" t="s">
        <v>46</v>
      </c>
      <c r="O2" s="99" t="s">
        <v>14</v>
      </c>
      <c r="P2" s="99"/>
      <c r="Q2" s="99"/>
      <c r="R2" s="99"/>
      <c r="S2" s="99" t="s">
        <v>1</v>
      </c>
      <c r="T2" s="99"/>
      <c r="U2" s="99"/>
      <c r="V2" s="99"/>
      <c r="W2" s="99" t="s">
        <v>15</v>
      </c>
      <c r="X2" s="99"/>
      <c r="Y2" s="99"/>
      <c r="Z2" s="99"/>
    </row>
    <row r="3" spans="1:26">
      <c r="A3" s="1" t="s">
        <v>56</v>
      </c>
      <c r="B3" s="1" t="s">
        <v>3</v>
      </c>
      <c r="C3" s="1" t="s">
        <v>4</v>
      </c>
      <c r="D3" s="1" t="s">
        <v>5</v>
      </c>
      <c r="E3" s="1" t="s">
        <v>11</v>
      </c>
      <c r="F3" s="1" t="s">
        <v>7</v>
      </c>
      <c r="G3" s="1" t="s">
        <v>40</v>
      </c>
      <c r="H3" s="1" t="s">
        <v>6</v>
      </c>
      <c r="I3" s="1" t="s">
        <v>41</v>
      </c>
      <c r="J3" s="1" t="s">
        <v>8</v>
      </c>
      <c r="K3" s="1" t="s">
        <v>13</v>
      </c>
      <c r="L3" s="1" t="s">
        <v>43</v>
      </c>
      <c r="M3" s="1" t="s">
        <v>42</v>
      </c>
      <c r="N3" s="1" t="s">
        <v>56</v>
      </c>
      <c r="O3" s="1" t="s">
        <v>3</v>
      </c>
      <c r="P3" s="1" t="s">
        <v>4</v>
      </c>
      <c r="Q3" s="1" t="s">
        <v>5</v>
      </c>
      <c r="R3" s="1" t="s">
        <v>11</v>
      </c>
      <c r="S3" s="1" t="s">
        <v>7</v>
      </c>
      <c r="T3" s="1" t="s">
        <v>40</v>
      </c>
      <c r="U3" s="1" t="s">
        <v>6</v>
      </c>
      <c r="V3" s="1" t="s">
        <v>41</v>
      </c>
      <c r="W3" s="1" t="s">
        <v>8</v>
      </c>
      <c r="X3" s="1" t="s">
        <v>13</v>
      </c>
      <c r="Y3" s="1" t="s">
        <v>43</v>
      </c>
      <c r="Z3" s="1" t="s">
        <v>42</v>
      </c>
    </row>
    <row r="4" spans="1:26">
      <c r="A4" s="26">
        <v>1</v>
      </c>
      <c r="B4" s="27">
        <f>Лист1!C12+Лист1!C21</f>
        <v>32.03</v>
      </c>
      <c r="C4" s="27">
        <f>Лист1!D12+Лист1!D21</f>
        <v>42.730000000000004</v>
      </c>
      <c r="D4" s="27">
        <f>Лист1!E12+Лист1!E21</f>
        <v>216.77</v>
      </c>
      <c r="E4" s="27">
        <f>Лист1!F12+Лист1!F21</f>
        <v>1481.1100000000001</v>
      </c>
      <c r="F4" s="27">
        <f>Лист1!G12+Лист1!G21</f>
        <v>70.83</v>
      </c>
      <c r="G4" s="27">
        <f>Лист1!H12+Лист1!H21</f>
        <v>47.065000000000005</v>
      </c>
      <c r="H4" s="27">
        <f>Лист1!I12+Лист1!I21</f>
        <v>0.66300000000000003</v>
      </c>
      <c r="I4" s="27">
        <f>Лист1!J12+Лист1!J21</f>
        <v>14.12</v>
      </c>
      <c r="J4" s="27">
        <f>Лист1!K12+Лист1!K21</f>
        <v>325.09000000000003</v>
      </c>
      <c r="K4" s="27">
        <f>Лист1!L12+Лист1!L21</f>
        <v>101.07</v>
      </c>
      <c r="L4" s="27">
        <f>Лист1!M12+Лист1!M21</f>
        <v>162.33099999999996</v>
      </c>
      <c r="M4" s="27">
        <f>Лист1!N12+Лист1!N21</f>
        <v>568.70999999999992</v>
      </c>
      <c r="N4" s="7">
        <v>1</v>
      </c>
      <c r="O4" s="27">
        <f>Лист1!P12+Лист1!P21</f>
        <v>51.306666666666665</v>
      </c>
      <c r="P4" s="27">
        <f>Лист1!Q12+Лист1!Q21</f>
        <v>44.05</v>
      </c>
      <c r="Q4" s="27">
        <f>Лист1!R12+Лист1!R21</f>
        <v>249.69666666666666</v>
      </c>
      <c r="R4" s="27">
        <f>Лист1!S12+Лист1!S21</f>
        <v>1688.5766666666666</v>
      </c>
      <c r="S4" s="27">
        <f>Лист1!T12+Лист1!T21</f>
        <v>76.133333333333326</v>
      </c>
      <c r="T4" s="27">
        <f>Лист1!U12+Лист1!U21</f>
        <v>13.049999999999999</v>
      </c>
      <c r="U4" s="27">
        <f>Лист1!V12+Лист1!V21</f>
        <v>0.70933333333333337</v>
      </c>
      <c r="V4" s="27">
        <f>Лист1!W12+Лист1!W21</f>
        <v>14.513333333333334</v>
      </c>
      <c r="W4" s="27">
        <f>Лист1!X12+Лист1!X21</f>
        <v>396.04333333333335</v>
      </c>
      <c r="X4" s="27">
        <f>Лист1!Y12+Лист1!Y21</f>
        <v>132.85</v>
      </c>
      <c r="Y4" s="27">
        <f>Лист1!Z12+Лист1!Z21</f>
        <v>201.35666666666665</v>
      </c>
      <c r="Z4" s="27">
        <f>Лист1!AA12+Лист1!AA21</f>
        <v>713.42333333333329</v>
      </c>
    </row>
    <row r="5" spans="1:26">
      <c r="A5" s="26">
        <v>2</v>
      </c>
      <c r="B5" s="7">
        <v>45</v>
      </c>
      <c r="C5" s="7">
        <f>Лист2!D11+Лист2!D20</f>
        <v>36.549999999999997</v>
      </c>
      <c r="D5" s="7">
        <f>Лист2!E11+Лист2!E20</f>
        <v>176.02</v>
      </c>
      <c r="E5" s="7">
        <f>Лист2!F11+Лист2!F20</f>
        <v>1331.4899999999998</v>
      </c>
      <c r="F5" s="7">
        <f>Лист2!G11+Лист2!G20</f>
        <v>103.38</v>
      </c>
      <c r="G5" s="7">
        <f>Лист2!H11+Лист2!H20</f>
        <v>24.234800000000003</v>
      </c>
      <c r="H5" s="7">
        <f>Лист2!I11+Лист2!I20</f>
        <v>0.68300000000000005</v>
      </c>
      <c r="I5" s="7">
        <f>Лист2!J11+Лист2!J20</f>
        <v>2.0300000000000002</v>
      </c>
      <c r="J5" s="7">
        <f>Лист2!K11+Лист2!K20</f>
        <v>569.56999999999994</v>
      </c>
      <c r="K5" s="7">
        <f>Лист2!L11+Лист2!L20</f>
        <v>14.239999999999998</v>
      </c>
      <c r="L5" s="7">
        <f>Лист2!M11+Лист2!M20</f>
        <v>186.04999999999998</v>
      </c>
      <c r="M5" s="7">
        <f>Лист2!N11+Лист2!N20</f>
        <v>808.02</v>
      </c>
      <c r="N5" s="7">
        <v>2</v>
      </c>
      <c r="O5" s="7">
        <v>45</v>
      </c>
      <c r="P5" s="7">
        <f>Лист2!Q11+Лист2!Q20</f>
        <v>42.49</v>
      </c>
      <c r="Q5" s="7">
        <f>Лист2!R11+Лист2!R20</f>
        <v>202.45</v>
      </c>
      <c r="R5" s="7">
        <f>Лист2!S11+Лист2!S20</f>
        <v>1589.5</v>
      </c>
      <c r="S5" s="7">
        <f>Лист2!T11+Лист2!T20</f>
        <v>31.555999999999997</v>
      </c>
      <c r="T5" s="7">
        <f>Лист2!U11+Лист2!U20</f>
        <v>0.27479999999999999</v>
      </c>
      <c r="U5" s="7">
        <f>Лист2!V11+Лист2!V20</f>
        <v>0.84399999999999997</v>
      </c>
      <c r="V5" s="7">
        <f>Лист2!W11+Лист2!W20</f>
        <v>2.548</v>
      </c>
      <c r="W5" s="7">
        <f>Лист2!X11+Лист2!X20</f>
        <v>684.39199999999994</v>
      </c>
      <c r="X5" s="7">
        <f>Лист2!Y11+Лист2!Y20</f>
        <v>15.5</v>
      </c>
      <c r="Y5" s="7">
        <f>Лист2!Z11+Лист2!Z20</f>
        <v>211.46800000000002</v>
      </c>
      <c r="Z5" s="7">
        <f>Лист2!AA11+Лист2!AA20</f>
        <v>1038.204</v>
      </c>
    </row>
    <row r="6" spans="1:26">
      <c r="A6" s="26">
        <v>3</v>
      </c>
      <c r="B6" s="7">
        <f>'Лист 4'!C12+'Лист 4'!C20</f>
        <v>48.06</v>
      </c>
      <c r="C6" s="7">
        <v>56</v>
      </c>
      <c r="D6" s="7">
        <v>239</v>
      </c>
      <c r="E6" s="7">
        <v>1435</v>
      </c>
      <c r="F6" s="7">
        <v>96</v>
      </c>
      <c r="G6" s="7">
        <v>98</v>
      </c>
      <c r="H6" s="7">
        <v>0.9</v>
      </c>
      <c r="I6" s="7">
        <v>6.9</v>
      </c>
      <c r="J6" s="7">
        <v>495</v>
      </c>
      <c r="K6" s="7">
        <v>10</v>
      </c>
      <c r="L6" s="7">
        <v>257</v>
      </c>
      <c r="M6" s="7">
        <v>834</v>
      </c>
      <c r="N6" s="7">
        <v>3</v>
      </c>
      <c r="O6" s="7">
        <v>65</v>
      </c>
      <c r="P6" s="7">
        <v>63</v>
      </c>
      <c r="Q6" s="7">
        <v>276</v>
      </c>
      <c r="R6" s="7">
        <v>1707</v>
      </c>
      <c r="S6" s="7">
        <v>124</v>
      </c>
      <c r="T6" s="7">
        <v>111</v>
      </c>
      <c r="U6" s="7">
        <v>1.2</v>
      </c>
      <c r="V6" s="7">
        <v>8.1</v>
      </c>
      <c r="W6" s="7">
        <v>585</v>
      </c>
      <c r="X6" s="7">
        <v>13</v>
      </c>
      <c r="Y6" s="7">
        <v>306</v>
      </c>
      <c r="Z6" s="7">
        <v>1013</v>
      </c>
    </row>
    <row r="7" spans="1:26">
      <c r="A7" s="26">
        <v>4</v>
      </c>
      <c r="B7" s="7">
        <f>'Лист 3'!C12+'Лист 3'!C22</f>
        <v>51.47</v>
      </c>
      <c r="C7" s="7">
        <f>'Лист 3'!D12+'Лист 3'!D22</f>
        <v>49.08</v>
      </c>
      <c r="D7" s="7">
        <f>'Лист 3'!E12+'Лист 3'!E22</f>
        <v>191.02</v>
      </c>
      <c r="E7" s="7">
        <f>'Лист 4'!F21</f>
        <v>1624.6</v>
      </c>
      <c r="F7" s="7">
        <f>'Лист 3'!G12+'Лист 3'!G22</f>
        <v>32.85</v>
      </c>
      <c r="G7" s="7">
        <f>'Лист 3'!H12+'Лист 3'!H22</f>
        <v>42.78</v>
      </c>
      <c r="H7" s="7">
        <f>'Лист 3'!I12+'Лист 3'!I22</f>
        <v>0.70599999999999996</v>
      </c>
      <c r="I7" s="7">
        <f>'Лист 3'!J12+'Лист 3'!J22</f>
        <v>1.8599999999999999</v>
      </c>
      <c r="J7" s="7">
        <f>'Лист 3'!K12+'Лист 3'!K22</f>
        <v>407.39</v>
      </c>
      <c r="K7" s="7">
        <f>'Лист 3'!L12+'Лист 3'!L22</f>
        <v>14.85</v>
      </c>
      <c r="L7" s="7">
        <f>'Лист 3'!M12+'Лист 3'!M22</f>
        <v>179.60999999999999</v>
      </c>
      <c r="M7" s="7">
        <f>'Лист 3'!N12+'Лист 3'!N22</f>
        <v>776.3599999999999</v>
      </c>
      <c r="N7" s="7">
        <v>4</v>
      </c>
      <c r="O7" s="7">
        <f>'Лист 3'!P12+'Лист 3'!P22</f>
        <v>52.84</v>
      </c>
      <c r="P7" s="7">
        <f>'Лист 3'!Q12+'Лист 3'!Q22</f>
        <v>40.989999999999995</v>
      </c>
      <c r="Q7" s="7">
        <f>'Лист 3'!R12+'Лист 3'!R22</f>
        <v>220.76000000000002</v>
      </c>
      <c r="R7" s="7">
        <f>'Лист 3'!S12+'Лист 3'!S22</f>
        <v>1459.22</v>
      </c>
      <c r="S7" s="7">
        <f>'Лист 3'!T12+'Лист 3'!T22</f>
        <v>33.28</v>
      </c>
      <c r="T7" s="7">
        <f>'Лист 3'!U12+'Лист 3'!U22</f>
        <v>8.7899999999999991</v>
      </c>
      <c r="U7" s="7">
        <f>'Лист 3'!V12+'Лист 3'!V22</f>
        <v>0.72</v>
      </c>
      <c r="V7" s="7">
        <f>'Лист 3'!W12+'Лист 3'!W22</f>
        <v>1.88</v>
      </c>
      <c r="W7" s="7">
        <f>'Лист 3'!X12+'Лист 3'!X22</f>
        <v>415.84</v>
      </c>
      <c r="X7" s="7">
        <f>'Лист 3'!Y12+'Лист 3'!Y22</f>
        <v>15.59</v>
      </c>
      <c r="Y7" s="7">
        <f>'Лист 3'!Z12+'Лист 3'!Z22</f>
        <v>190.70999999999998</v>
      </c>
      <c r="Z7" s="7">
        <f>'Лист 3'!AA12+'Лист 3'!AA22</f>
        <v>799.81</v>
      </c>
    </row>
    <row r="8" spans="1:26">
      <c r="A8" s="26">
        <v>5</v>
      </c>
      <c r="B8" s="7">
        <f>Лист5!C12+Лист5!C21</f>
        <v>47.460000000000008</v>
      </c>
      <c r="C8" s="7">
        <f>Лист5!D12+Лист5!D21</f>
        <v>48.230000000000004</v>
      </c>
      <c r="D8" s="7">
        <f>Лист5!E12+Лист5!E21</f>
        <v>229.57999999999998</v>
      </c>
      <c r="E8" s="7">
        <f>Лист5!F12+Лист5!F21</f>
        <v>1627.3999999999999</v>
      </c>
      <c r="F8" s="7">
        <f>Лист5!G12+Лист5!G21</f>
        <v>51.66</v>
      </c>
      <c r="G8" s="7">
        <f>Лист5!H12+Лист5!H21</f>
        <v>93.839999999999989</v>
      </c>
      <c r="H8" s="7">
        <f>Лист5!I12+Лист5!I21</f>
        <v>0.72499999999999998</v>
      </c>
      <c r="I8" s="7">
        <f>Лист5!J12+Лист5!J21</f>
        <v>14.074</v>
      </c>
      <c r="J8" s="7">
        <f>Лист5!K12+Лист5!K21</f>
        <v>519.81999999999994</v>
      </c>
      <c r="K8" s="7">
        <f>Лист5!L12+Лист5!L21</f>
        <v>14.530000000000001</v>
      </c>
      <c r="L8" s="7">
        <f>Лист5!M12+Лист5!M21</f>
        <v>203.33099999999996</v>
      </c>
      <c r="M8" s="7">
        <f>Лист5!N12+Лист5!N21</f>
        <v>817.06999999999994</v>
      </c>
      <c r="N8" s="7">
        <v>5</v>
      </c>
      <c r="O8" s="7">
        <f>Лист5!P12+Лист5!P21</f>
        <v>56.379999999999995</v>
      </c>
      <c r="P8" s="7">
        <f>Лист5!Q12+Лист5!Q21</f>
        <v>54.88</v>
      </c>
      <c r="Q8" s="7">
        <f>Лист5!R12+Лист5!R21</f>
        <v>252.47</v>
      </c>
      <c r="R8" s="7">
        <f>Лист5!S12+Лист5!S21</f>
        <v>1824.9299999999998</v>
      </c>
      <c r="S8" s="7">
        <f>Лист5!T12+Лист5!T21</f>
        <v>55.21</v>
      </c>
      <c r="T8" s="7">
        <f>Лист5!U12+Лист5!U21</f>
        <v>100.5</v>
      </c>
      <c r="U8" s="7">
        <f>Лист5!V12+Лист5!V21</f>
        <v>0.86799999999999999</v>
      </c>
      <c r="V8" s="7">
        <f>Лист5!W12+Лист5!W21</f>
        <v>14.179</v>
      </c>
      <c r="W8" s="7">
        <f>Лист5!X12+Лист5!X21</f>
        <v>576.45000000000005</v>
      </c>
      <c r="X8" s="7">
        <f>Лист5!Y12+Лист5!Y21</f>
        <v>16.170000000000002</v>
      </c>
      <c r="Y8" s="7">
        <f>Лист5!Z12+Лист5!Z21</f>
        <v>233.63</v>
      </c>
      <c r="Z8" s="7">
        <f>Лист5!AA12+Лист5!AA21</f>
        <v>941.96</v>
      </c>
    </row>
    <row r="9" spans="1:26">
      <c r="A9" s="26">
        <v>6</v>
      </c>
      <c r="B9" s="7">
        <f>Лист6!C12+Лист6!C21</f>
        <v>59.219999999999992</v>
      </c>
      <c r="C9" s="7">
        <v>52</v>
      </c>
      <c r="D9" s="7">
        <f>Лист6!E12+Лист6!E21</f>
        <v>229.23000000000002</v>
      </c>
      <c r="E9" s="7">
        <f>Лист6!F12+Лист6!F21</f>
        <v>1602.07</v>
      </c>
      <c r="F9" s="7">
        <f>Лист6!G12+Лист6!G21</f>
        <v>28.29</v>
      </c>
      <c r="G9" s="7">
        <f>Лист6!H12+Лист6!H21</f>
        <v>98.007999999999996</v>
      </c>
      <c r="H9" s="7">
        <f>Лист6!I12+Лист6!I21</f>
        <v>1.3180000000000001</v>
      </c>
      <c r="I9" s="7">
        <f>Лист6!J12+Лист6!J21</f>
        <v>11.22</v>
      </c>
      <c r="J9" s="7">
        <f>Лист6!K12+Лист6!K21</f>
        <v>513.25</v>
      </c>
      <c r="K9" s="7">
        <f>Лист6!L12+Лист6!L21</f>
        <v>10.36</v>
      </c>
      <c r="L9" s="7">
        <f>Лист6!M12+Лист6!M21</f>
        <v>155.70699999999999</v>
      </c>
      <c r="M9" s="7">
        <f>Лист6!N12+Лист6!N21</f>
        <v>594.82600000000002</v>
      </c>
      <c r="N9" s="7">
        <v>6</v>
      </c>
      <c r="O9" s="7">
        <f>Лист6!P12+Лист6!P21</f>
        <v>72.759999999999991</v>
      </c>
      <c r="P9" s="7">
        <f>Лист6!Q12+Лист6!Q21</f>
        <v>50.905000000000001</v>
      </c>
      <c r="Q9" s="7">
        <f>Лист6!R12+Лист6!R21</f>
        <v>255.56</v>
      </c>
      <c r="R9" s="7">
        <f>Лист6!S12+Лист6!S21</f>
        <v>1884.31</v>
      </c>
      <c r="S9" s="7">
        <f>Лист6!T12+Лист6!T21</f>
        <v>28.47</v>
      </c>
      <c r="T9" s="7">
        <f>Лист6!U12+Лист6!U21</f>
        <v>104.538</v>
      </c>
      <c r="U9" s="7">
        <f>Лист6!V12+Лист6!V21</f>
        <v>1.35</v>
      </c>
      <c r="V9" s="7">
        <f>Лист6!W12+Лист6!W21</f>
        <v>1.44</v>
      </c>
      <c r="W9" s="7">
        <f>Лист6!X12+Лист6!X21</f>
        <v>579.29999999999995</v>
      </c>
      <c r="X9" s="7">
        <f>Лист6!Y12+Лист6!Y21</f>
        <v>11.620000000000001</v>
      </c>
      <c r="Y9" s="7">
        <f>Лист6!Z12+Лист6!Z21</f>
        <v>174.70999999999998</v>
      </c>
      <c r="Z9" s="7">
        <f>Лист6!AA12+Лист6!AA21</f>
        <v>666.92599999999993</v>
      </c>
    </row>
    <row r="10" spans="1:26">
      <c r="A10" s="26">
        <v>7</v>
      </c>
      <c r="B10" s="7">
        <f>Лист7!C12+Лист7!C21</f>
        <v>51.629999999999995</v>
      </c>
      <c r="C10" s="7">
        <f>Лист7!D12+Лист7!D21</f>
        <v>60.169999999999995</v>
      </c>
      <c r="D10" s="7">
        <f>Лист7!E12+Лист7!E21</f>
        <v>162.86000000000001</v>
      </c>
      <c r="E10" s="7">
        <f>Лист7!F12+Лист7!F21</f>
        <v>1360.62</v>
      </c>
      <c r="F10" s="7">
        <f>Лист7!G12+Лист7!G21</f>
        <v>148.93</v>
      </c>
      <c r="G10" s="7">
        <f>Лист7!H12+Лист7!H21</f>
        <v>73.242000000000004</v>
      </c>
      <c r="H10" s="7">
        <f>Лист7!I12+Лист7!I21</f>
        <v>0.75640000000000007</v>
      </c>
      <c r="I10" s="7">
        <f>Лист7!J12+Лист7!J21</f>
        <v>6.4050000000000011</v>
      </c>
      <c r="J10" s="7">
        <f>Лист7!K12+Лист7!K21</f>
        <v>602.43999999999994</v>
      </c>
      <c r="K10" s="7">
        <f>Лист7!L12+Лист7!L21</f>
        <v>10.99</v>
      </c>
      <c r="L10" s="7">
        <f>Лист7!M12+Лист7!M21</f>
        <v>145.19</v>
      </c>
      <c r="M10" s="7">
        <f>Лист7!N12+Лист7!N21</f>
        <v>618.38999999999987</v>
      </c>
      <c r="N10" s="7">
        <v>7</v>
      </c>
      <c r="O10" s="7">
        <f>Лист7!P12+Лист7!P21</f>
        <v>58.831999999999994</v>
      </c>
      <c r="P10" s="7">
        <f>Лист7!Q12+Лист7!Q21</f>
        <v>66.715000000000003</v>
      </c>
      <c r="Q10" s="7">
        <f>Лист7!R12+Лист7!R21</f>
        <v>183.072</v>
      </c>
      <c r="R10" s="7">
        <f>Лист7!S12+Лист7!S21</f>
        <v>1508.1699999999998</v>
      </c>
      <c r="S10" s="7">
        <f>Лист7!T12+Лист7!T21</f>
        <v>152.38400000000001</v>
      </c>
      <c r="T10" s="7">
        <f>Лист7!U12+Лист7!U21</f>
        <v>76.534999999999997</v>
      </c>
      <c r="U10" s="7">
        <f>Лист7!V12+Лист7!V21</f>
        <v>0.93100000000000005</v>
      </c>
      <c r="V10" s="7">
        <f>Лист7!W12+Лист7!W21</f>
        <v>4.6390000000000002</v>
      </c>
      <c r="W10" s="7">
        <f>Лист7!X12+Лист7!X21</f>
        <v>675.44</v>
      </c>
      <c r="X10" s="7">
        <f>Лист7!Y12+Лист7!Y21</f>
        <v>12.4</v>
      </c>
      <c r="Y10" s="7">
        <f>Лист7!Z12+Лист7!Z21</f>
        <v>165.51999999999998</v>
      </c>
      <c r="Z10" s="7">
        <f>Лист7!AA12+Лист7!AA21</f>
        <v>693.86</v>
      </c>
    </row>
    <row r="11" spans="1:26">
      <c r="A11" s="26">
        <v>8</v>
      </c>
      <c r="B11" s="7">
        <f>Лист8!C12+Лист8!C21</f>
        <v>48.98</v>
      </c>
      <c r="C11" s="7">
        <f>Лист8!D12+Лист8!D21</f>
        <v>45.91</v>
      </c>
      <c r="D11" s="7">
        <f>Лист8!E12+Лист8!E21</f>
        <v>203.45</v>
      </c>
      <c r="E11" s="7">
        <f>Лист8!F12+Лист8!F21</f>
        <v>1618.1009999999999</v>
      </c>
      <c r="F11" s="7">
        <f>Лист8!G12+Лист8!G21</f>
        <v>16.375999999999998</v>
      </c>
      <c r="G11" s="7">
        <f>Лист8!H12+Лист8!H21</f>
        <v>78.430000000000007</v>
      </c>
      <c r="H11" s="7">
        <f>Лист8!I12+Лист8!I21</f>
        <v>0.73499999999999999</v>
      </c>
      <c r="I11" s="7">
        <f>Лист8!J12+Лист8!J21</f>
        <v>15.501000000000001</v>
      </c>
      <c r="J11" s="7">
        <f>Лист8!K12+Лист8!K21</f>
        <v>537.56399999999996</v>
      </c>
      <c r="K11" s="7">
        <f>Лист8!L12+Лист8!L21</f>
        <v>12.09</v>
      </c>
      <c r="L11" s="7">
        <f>Лист8!M12+Лист8!M21</f>
        <v>140.14999999999998</v>
      </c>
      <c r="M11" s="7">
        <f>Лист8!N12+Лист8!N21</f>
        <v>526.13799999999992</v>
      </c>
      <c r="N11" s="7">
        <v>8</v>
      </c>
      <c r="O11" s="7">
        <f>Лист8!P12+Лист8!P21</f>
        <v>57.780000000000008</v>
      </c>
      <c r="P11" s="7">
        <f>Лист8!Q12+Лист8!Q21</f>
        <v>51</v>
      </c>
      <c r="Q11" s="7">
        <f>Лист8!R12+Лист8!R21</f>
        <v>230.10000000000002</v>
      </c>
      <c r="R11" s="7">
        <f>Лист8!S12+Лист8!S21</f>
        <v>1869.2619999999999</v>
      </c>
      <c r="S11" s="7">
        <f>Лист8!T12+Лист8!T21</f>
        <v>17.28</v>
      </c>
      <c r="T11" s="7">
        <f>Лист8!U12+Лист8!U21</f>
        <v>78.430000000000007</v>
      </c>
      <c r="U11" s="7">
        <f>Лист8!V12+Лист8!V21</f>
        <v>0.82599999999999996</v>
      </c>
      <c r="V11" s="7">
        <f>Лист8!W12+Лист8!W21</f>
        <v>16.759999999999998</v>
      </c>
      <c r="W11" s="7">
        <f>Лист8!X12+Лист8!X21</f>
        <v>564.20000000000005</v>
      </c>
      <c r="X11" s="7">
        <f>Лист8!Y12+Лист8!Y21</f>
        <v>13.44</v>
      </c>
      <c r="Y11" s="7">
        <f>Лист8!Z12+Лист8!Z21</f>
        <v>159.91000000000003</v>
      </c>
      <c r="Z11" s="7">
        <f>Лист8!AA12+Лист8!AA21</f>
        <v>520.4</v>
      </c>
    </row>
    <row r="12" spans="1:26">
      <c r="A12" s="26">
        <v>9</v>
      </c>
      <c r="B12" s="7">
        <f>Лист9!C11+Лист9!C21</f>
        <v>0.05</v>
      </c>
      <c r="C12" s="7">
        <f>Лист9!D11+Лист9!D21</f>
        <v>8.1999999999999993</v>
      </c>
      <c r="D12" s="7">
        <f>Лист9!E11+Лист9!E21</f>
        <v>0.08</v>
      </c>
      <c r="E12" s="7">
        <f>Лист9!F11+Лист9!F21</f>
        <v>74.8</v>
      </c>
      <c r="F12" s="7">
        <f>Лист9!G11+Лист9!G21</f>
        <v>0</v>
      </c>
      <c r="G12" s="7">
        <f>Лист9!H11+Лист9!H21</f>
        <v>34</v>
      </c>
      <c r="H12" s="7">
        <f>Лист9!I11+Лист9!I21</f>
        <v>0</v>
      </c>
      <c r="I12" s="7">
        <f>Лист9!J11+Лист9!J21</f>
        <v>0</v>
      </c>
      <c r="J12" s="7">
        <f>Лист9!K11+Лист9!K21</f>
        <v>1.2</v>
      </c>
      <c r="K12" s="7">
        <f>Лист9!L11+Лист9!L21</f>
        <v>0.02</v>
      </c>
      <c r="L12" s="7">
        <f>Лист9!M11+Лист9!M21</f>
        <v>0</v>
      </c>
      <c r="M12" s="7">
        <f>Лист9!N11+Лист9!N21</f>
        <v>1.6</v>
      </c>
      <c r="N12" s="7">
        <v>9</v>
      </c>
      <c r="O12" s="7">
        <f>Лист9!P11+Лист9!P21</f>
        <v>0.05</v>
      </c>
      <c r="P12" s="7">
        <f>Лист9!Q11+Лист9!Q21</f>
        <v>8.1999999999999993</v>
      </c>
      <c r="Q12" s="7">
        <f>Лист9!R11+Лист9!R21</f>
        <v>0.08</v>
      </c>
      <c r="R12" s="7">
        <f>Лист9!S11+Лист9!S21</f>
        <v>74.8</v>
      </c>
      <c r="S12" s="7">
        <f>Лист9!T11+Лист9!T21</f>
        <v>0</v>
      </c>
      <c r="T12" s="7">
        <f>Лист9!U11+Лист9!U21</f>
        <v>34</v>
      </c>
      <c r="U12" s="7">
        <f>Лист9!V11+Лист9!V21</f>
        <v>0</v>
      </c>
      <c r="V12" s="7">
        <f>Лист9!W11+Лист9!W21</f>
        <v>0</v>
      </c>
      <c r="W12" s="7">
        <f>Лист9!X11+Лист9!X21</f>
        <v>1.2</v>
      </c>
      <c r="X12" s="7">
        <f>Лист9!Y11+Лист9!Y21</f>
        <v>0.02</v>
      </c>
      <c r="Y12" s="7">
        <f>Лист9!Z11+Лист9!Z21</f>
        <v>0</v>
      </c>
      <c r="Z12" s="7">
        <f>Лист9!AA11+Лист9!AA21</f>
        <v>1.6</v>
      </c>
    </row>
    <row r="13" spans="1:26">
      <c r="A13" s="26">
        <v>10</v>
      </c>
      <c r="B13" s="7">
        <f>Лист10!C12+Лист10!C22</f>
        <v>51.503</v>
      </c>
      <c r="C13" s="7">
        <f>Лист10!D12+Лист10!D22</f>
        <v>41.218000000000004</v>
      </c>
      <c r="D13" s="7">
        <f>Лист10!E12+Лист10!E22</f>
        <v>203.49900000000002</v>
      </c>
      <c r="E13" s="7">
        <f>Лист10!F12+Лист10!F22</f>
        <v>1451.8200000000002</v>
      </c>
      <c r="F13" s="7">
        <f>Лист10!G12+Лист10!G22</f>
        <v>58.317</v>
      </c>
      <c r="G13" s="7">
        <f>Лист10!H12+Лист10!H22</f>
        <v>64.185000000000002</v>
      </c>
      <c r="H13" s="7">
        <f>Лист10!I12+Лист10!I22</f>
        <v>1.9850000000000001</v>
      </c>
      <c r="I13" s="7">
        <f>Лист10!J12+Лист10!J22</f>
        <v>1.9949999999999999</v>
      </c>
      <c r="J13" s="7">
        <f>Лист10!K12+Лист10!K22</f>
        <v>494.12</v>
      </c>
      <c r="K13" s="7">
        <f>Лист10!L12+Лист10!L22</f>
        <v>15.991999999999999</v>
      </c>
      <c r="L13" s="7">
        <f>Лист10!M12+Лист10!M22</f>
        <v>182.37</v>
      </c>
      <c r="M13" s="7">
        <f>Лист10!N12+Лист10!N22</f>
        <v>752.83299999999986</v>
      </c>
      <c r="N13" s="7">
        <v>10</v>
      </c>
      <c r="O13" s="7">
        <f>Лист10!P12+Лист10!P22</f>
        <v>56.78</v>
      </c>
      <c r="P13" s="7">
        <f>Лист10!Q12+Лист10!Q22</f>
        <v>53.269999999999996</v>
      </c>
      <c r="Q13" s="7">
        <f>Лист10!R12+Лист10!R22</f>
        <v>222.47</v>
      </c>
      <c r="R13" s="7">
        <f>Лист10!S12+Лист10!S22</f>
        <v>1614.0700000000002</v>
      </c>
      <c r="S13" s="7">
        <f>Лист10!T12+Лист10!T22</f>
        <v>62.35</v>
      </c>
      <c r="T13" s="7">
        <f>Лист10!U12+Лист10!U22</f>
        <v>64.749000000000009</v>
      </c>
      <c r="U13" s="7">
        <f>Лист10!V12+Лист10!V22</f>
        <v>2.2480000000000002</v>
      </c>
      <c r="V13" s="7">
        <f>Лист10!W12+Лист10!W22</f>
        <v>2.1059999999999999</v>
      </c>
      <c r="W13" s="7">
        <f>Лист10!X12+Лист10!X22</f>
        <v>527.22</v>
      </c>
      <c r="X13" s="7">
        <f>Лист10!Y12+Лист10!Y22</f>
        <v>17.824399999999997</v>
      </c>
      <c r="Y13" s="7">
        <f>Лист10!Z12+Лист10!Z22</f>
        <v>205.59800000000001</v>
      </c>
      <c r="Z13" s="7">
        <f>Лист10!AA12+Лист10!AA22</f>
        <v>826.39400000000001</v>
      </c>
    </row>
    <row r="14" spans="1:26" ht="24" customHeight="1">
      <c r="A14" s="34" t="s">
        <v>37</v>
      </c>
      <c r="B14" s="44">
        <f>(B4+B5+B6+B7+B8+B9+B10+B11+B12+B13)/10</f>
        <v>43.540300000000002</v>
      </c>
      <c r="C14" s="44">
        <f t="shared" ref="C14:Z14" si="0">(C4+C5+C6+C7+C8+C9+C10+C11+C12+C13)/10</f>
        <v>44.008800000000008</v>
      </c>
      <c r="D14" s="44">
        <f t="shared" si="0"/>
        <v>185.15090000000001</v>
      </c>
      <c r="E14" s="44">
        <f>(E4+E5+E6+E7+E8+E9+E10+E11+E12+E13)/10</f>
        <v>1360.7011</v>
      </c>
      <c r="F14" s="44">
        <f t="shared" si="0"/>
        <v>60.663300000000007</v>
      </c>
      <c r="G14" s="44">
        <f t="shared" si="0"/>
        <v>65.378479999999996</v>
      </c>
      <c r="H14" s="44">
        <f t="shared" si="0"/>
        <v>0.84714000000000012</v>
      </c>
      <c r="I14" s="44">
        <f t="shared" si="0"/>
        <v>7.4105000000000008</v>
      </c>
      <c r="J14" s="44">
        <f t="shared" si="0"/>
        <v>446.54439999999994</v>
      </c>
      <c r="K14" s="44">
        <f t="shared" si="0"/>
        <v>20.414200000000001</v>
      </c>
      <c r="L14" s="44">
        <f t="shared" si="0"/>
        <v>161.1739</v>
      </c>
      <c r="M14" s="44">
        <f t="shared" si="0"/>
        <v>629.79470000000003</v>
      </c>
      <c r="N14" s="45"/>
      <c r="O14" s="44">
        <f t="shared" si="0"/>
        <v>51.672866666666664</v>
      </c>
      <c r="P14" s="44">
        <f>(P4+P5+P6+P7+P8+P9+P10+P11+P12+P13)/10</f>
        <v>47.55</v>
      </c>
      <c r="Q14" s="44">
        <f t="shared" si="0"/>
        <v>209.26586666666662</v>
      </c>
      <c r="R14" s="44">
        <f t="shared" si="0"/>
        <v>1521.9838666666667</v>
      </c>
      <c r="S14" s="44">
        <f t="shared" si="0"/>
        <v>58.066333333333333</v>
      </c>
      <c r="T14" s="44">
        <f t="shared" si="0"/>
        <v>59.186680000000003</v>
      </c>
      <c r="U14" s="44">
        <f t="shared" si="0"/>
        <v>0.96963333333333313</v>
      </c>
      <c r="V14" s="44">
        <f>(V4+V5+V6+V7+V8+V9+V10+V11+V12+V13)/10</f>
        <v>6.616533333333332</v>
      </c>
      <c r="W14" s="44">
        <f>(W4+W5+W6+W7+W8+W9+W10+W11+W12+W13)/10</f>
        <v>500.50853333333345</v>
      </c>
      <c r="X14" s="44">
        <f t="shared" si="0"/>
        <v>24.841440000000002</v>
      </c>
      <c r="Y14" s="44">
        <f t="shared" si="0"/>
        <v>184.89026666666666</v>
      </c>
      <c r="Z14" s="44">
        <f t="shared" si="0"/>
        <v>721.55773333333332</v>
      </c>
    </row>
    <row r="15" spans="1:26">
      <c r="B15" s="30"/>
      <c r="C15" s="30"/>
      <c r="D15" s="30"/>
      <c r="E15" s="30" t="s">
        <v>61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62</v>
      </c>
    </row>
    <row r="16" spans="1:26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mergeCells count="6">
    <mergeCell ref="W2:Z2"/>
    <mergeCell ref="B2:E2"/>
    <mergeCell ref="F2:I2"/>
    <mergeCell ref="J2:M2"/>
    <mergeCell ref="O2:R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2"/>
  <sheetViews>
    <sheetView workbookViewId="0">
      <selection activeCell="L22" sqref="L22"/>
    </sheetView>
  </sheetViews>
  <sheetFormatPr defaultRowHeight="15"/>
  <sheetData>
    <row r="82" ht="24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>
      <selection activeCell="L28" sqref="L28"/>
    </sheetView>
  </sheetViews>
  <sheetFormatPr defaultRowHeight="15"/>
  <cols>
    <col min="1" max="1" width="34.7109375" customWidth="1"/>
    <col min="2" max="2" width="10.7109375" customWidth="1"/>
    <col min="3" max="5" width="3.42578125" customWidth="1"/>
    <col min="6" max="6" width="5.5703125" customWidth="1"/>
    <col min="7" max="13" width="3.42578125" customWidth="1"/>
    <col min="14" max="14" width="5.140625" customWidth="1"/>
    <col min="15" max="15" width="9.42578125" customWidth="1"/>
    <col min="16" max="18" width="3.42578125" customWidth="1"/>
    <col min="19" max="19" width="5.28515625" customWidth="1"/>
    <col min="20" max="25" width="3.42578125" customWidth="1"/>
    <col min="26" max="26" width="4.28515625" customWidth="1"/>
    <col min="27" max="27" width="5.28515625" customWidth="1"/>
  </cols>
  <sheetData>
    <row r="1" spans="1:27">
      <c r="A1" s="23" t="s">
        <v>80</v>
      </c>
      <c r="B1" s="23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22</v>
      </c>
      <c r="B2" s="23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ht="24.75" customHeight="1">
      <c r="A5" s="37" t="s">
        <v>66</v>
      </c>
      <c r="B5" s="5" t="s">
        <v>21</v>
      </c>
      <c r="C5" s="11">
        <v>3.98</v>
      </c>
      <c r="D5" s="11">
        <v>2.65</v>
      </c>
      <c r="E5" s="11">
        <v>24.66</v>
      </c>
      <c r="F5" s="11">
        <v>162.1</v>
      </c>
      <c r="G5" s="11">
        <v>0.6</v>
      </c>
      <c r="H5" s="11">
        <v>24</v>
      </c>
      <c r="I5" s="11">
        <v>6.0000000000000001E-3</v>
      </c>
      <c r="J5" s="11">
        <v>0.4</v>
      </c>
      <c r="K5" s="11">
        <v>118</v>
      </c>
      <c r="L5" s="11">
        <v>0.4</v>
      </c>
      <c r="M5" s="11">
        <v>16</v>
      </c>
      <c r="N5" s="11">
        <v>100</v>
      </c>
      <c r="O5" s="5" t="s">
        <v>125</v>
      </c>
      <c r="P5" s="11">
        <v>5.01</v>
      </c>
      <c r="Q5" s="11">
        <v>4.6500000000000004</v>
      </c>
      <c r="R5" s="11">
        <v>25.67</v>
      </c>
      <c r="S5" s="11">
        <v>235.1</v>
      </c>
      <c r="T5" s="11">
        <v>0.45</v>
      </c>
      <c r="U5" s="11">
        <v>0.02</v>
      </c>
      <c r="V5" s="11">
        <v>0.05</v>
      </c>
      <c r="W5" s="11">
        <v>0.39</v>
      </c>
      <c r="X5" s="11">
        <v>215.28</v>
      </c>
      <c r="Y5" s="11">
        <v>0.46</v>
      </c>
      <c r="Z5" s="11">
        <v>23.98</v>
      </c>
      <c r="AA5" s="11">
        <v>138.19999999999999</v>
      </c>
    </row>
    <row r="6" spans="1:27">
      <c r="A6" s="3" t="s">
        <v>122</v>
      </c>
      <c r="B6" s="5">
        <v>200</v>
      </c>
      <c r="C6" s="11">
        <v>2.79</v>
      </c>
      <c r="D6" s="11">
        <v>3.19</v>
      </c>
      <c r="E6" s="11">
        <v>19.71</v>
      </c>
      <c r="F6" s="11">
        <v>118.69</v>
      </c>
      <c r="G6" s="11">
        <v>1.3</v>
      </c>
      <c r="H6" s="11">
        <v>0.02</v>
      </c>
      <c r="I6" s="11">
        <v>0.04</v>
      </c>
      <c r="J6" s="11">
        <v>0.05</v>
      </c>
      <c r="K6" s="11">
        <v>123.39</v>
      </c>
      <c r="L6" s="11">
        <v>0.25</v>
      </c>
      <c r="M6" s="11">
        <v>18</v>
      </c>
      <c r="N6" s="11">
        <v>93.96</v>
      </c>
      <c r="O6" s="5">
        <v>200</v>
      </c>
      <c r="P6" s="11">
        <v>2.79</v>
      </c>
      <c r="Q6" s="11">
        <v>3.19</v>
      </c>
      <c r="R6" s="11">
        <v>19.71</v>
      </c>
      <c r="S6" s="11">
        <v>118.69</v>
      </c>
      <c r="T6" s="11">
        <v>1.3</v>
      </c>
      <c r="U6" s="11">
        <v>0.02</v>
      </c>
      <c r="V6" s="11">
        <v>0.04</v>
      </c>
      <c r="W6" s="11">
        <v>0.05</v>
      </c>
      <c r="X6" s="11">
        <v>123.39</v>
      </c>
      <c r="Y6" s="11">
        <v>0.25</v>
      </c>
      <c r="Z6" s="11">
        <v>18</v>
      </c>
      <c r="AA6" s="11">
        <v>93.96</v>
      </c>
    </row>
    <row r="7" spans="1:27">
      <c r="A7" s="3" t="s">
        <v>19</v>
      </c>
      <c r="B7" s="5">
        <v>35</v>
      </c>
      <c r="C7" s="12">
        <v>2.6</v>
      </c>
      <c r="D7" s="12">
        <v>0.21</v>
      </c>
      <c r="E7" s="12">
        <v>18.309999999999999</v>
      </c>
      <c r="F7" s="12">
        <v>81.55</v>
      </c>
      <c r="G7" s="12">
        <v>0</v>
      </c>
      <c r="H7" s="12">
        <v>0</v>
      </c>
      <c r="I7" s="12">
        <v>5.5E-2</v>
      </c>
      <c r="J7" s="12">
        <v>0</v>
      </c>
      <c r="K7" s="12">
        <v>10</v>
      </c>
      <c r="L7" s="12">
        <v>0.55000000000000004</v>
      </c>
      <c r="M7" s="12">
        <v>17</v>
      </c>
      <c r="N7" s="12">
        <v>38</v>
      </c>
      <c r="O7" s="5">
        <v>60</v>
      </c>
      <c r="P7" s="12">
        <v>3.46</v>
      </c>
      <c r="Q7" s="12">
        <v>0.36</v>
      </c>
      <c r="R7" s="12">
        <v>31.37</v>
      </c>
      <c r="S7" s="12">
        <v>81.55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>
      <c r="A8" s="3" t="s">
        <v>123</v>
      </c>
      <c r="B8" s="15">
        <v>20</v>
      </c>
      <c r="C8" s="11">
        <v>4.6399999999999997</v>
      </c>
      <c r="D8" s="11">
        <v>5.9</v>
      </c>
      <c r="E8" s="11">
        <v>0</v>
      </c>
      <c r="F8" s="11">
        <v>82.8</v>
      </c>
      <c r="G8" s="11">
        <v>0.32</v>
      </c>
      <c r="H8" s="11">
        <v>0.05</v>
      </c>
      <c r="I8" s="11">
        <v>6.0000000000000001E-3</v>
      </c>
      <c r="J8" s="11">
        <v>0.08</v>
      </c>
      <c r="K8" s="11">
        <v>150</v>
      </c>
      <c r="L8" s="11">
        <v>0.22</v>
      </c>
      <c r="M8" s="11">
        <v>10</v>
      </c>
      <c r="N8" s="11">
        <v>108</v>
      </c>
      <c r="O8" s="15">
        <v>20</v>
      </c>
      <c r="P8" s="11">
        <v>4.6399999999999997</v>
      </c>
      <c r="Q8" s="11">
        <v>5.9</v>
      </c>
      <c r="R8" s="11">
        <v>0</v>
      </c>
      <c r="S8" s="11">
        <v>82.8</v>
      </c>
      <c r="T8" s="11">
        <v>0.32</v>
      </c>
      <c r="U8" s="11">
        <v>0.05</v>
      </c>
      <c r="V8" s="11">
        <v>6.0000000000000001E-3</v>
      </c>
      <c r="W8" s="11">
        <v>0.08</v>
      </c>
      <c r="X8" s="11">
        <v>150</v>
      </c>
      <c r="Y8" s="11">
        <v>0.22</v>
      </c>
      <c r="Z8" s="11">
        <v>10</v>
      </c>
      <c r="AA8" s="11">
        <v>108</v>
      </c>
    </row>
    <row r="9" spans="1:27">
      <c r="A9" s="3" t="s">
        <v>124</v>
      </c>
      <c r="B9" s="5">
        <v>60</v>
      </c>
      <c r="C9" s="11">
        <v>0.75</v>
      </c>
      <c r="D9" s="11">
        <v>3.08</v>
      </c>
      <c r="E9" s="11">
        <v>5</v>
      </c>
      <c r="F9" s="11">
        <v>77.599999999999994</v>
      </c>
      <c r="G9" s="11">
        <v>1.1000000000000001</v>
      </c>
      <c r="H9" s="11">
        <v>0.05</v>
      </c>
      <c r="I9" s="11">
        <v>0.02</v>
      </c>
      <c r="J9" s="11">
        <v>0.2</v>
      </c>
      <c r="K9" s="11">
        <v>10.119999999999999</v>
      </c>
      <c r="L9" s="11">
        <v>0.46</v>
      </c>
      <c r="M9" s="11">
        <v>8.1</v>
      </c>
      <c r="N9" s="11">
        <v>15.84</v>
      </c>
      <c r="O9" s="5">
        <v>100</v>
      </c>
      <c r="P9" s="11">
        <v>1.3</v>
      </c>
      <c r="Q9" s="11">
        <v>4.08</v>
      </c>
      <c r="R9" s="11">
        <v>6.41</v>
      </c>
      <c r="S9" s="11">
        <v>129.30000000000001</v>
      </c>
      <c r="T9" s="11">
        <v>1.2</v>
      </c>
      <c r="U9" s="11">
        <v>7.0000000000000007E-2</v>
      </c>
      <c r="V9" s="11">
        <v>0.03</v>
      </c>
      <c r="W9" s="11">
        <v>0.28999999999999998</v>
      </c>
      <c r="X9" s="11">
        <v>12.12</v>
      </c>
      <c r="Y9" s="11">
        <v>0.41</v>
      </c>
      <c r="Z9" s="11">
        <v>8.19</v>
      </c>
      <c r="AA9" s="11">
        <v>18.84</v>
      </c>
    </row>
    <row r="10" spans="1:27">
      <c r="A10" s="3" t="s">
        <v>68</v>
      </c>
      <c r="B10" s="3">
        <v>40</v>
      </c>
      <c r="C10" s="3">
        <v>5.0999999999999996</v>
      </c>
      <c r="D10" s="3">
        <v>4.5999999999999996</v>
      </c>
      <c r="E10" s="3">
        <v>12.28</v>
      </c>
      <c r="F10" s="3">
        <v>62.8</v>
      </c>
      <c r="G10" s="3">
        <v>0</v>
      </c>
      <c r="H10" s="3">
        <v>0.1</v>
      </c>
      <c r="I10" s="3">
        <v>0.05</v>
      </c>
      <c r="J10" s="3">
        <v>0.06</v>
      </c>
      <c r="K10" s="3">
        <v>10.74</v>
      </c>
      <c r="L10" s="3">
        <v>0.82</v>
      </c>
      <c r="M10" s="3">
        <v>14.2</v>
      </c>
      <c r="N10" s="3">
        <v>23.66</v>
      </c>
      <c r="O10" s="3">
        <v>40</v>
      </c>
      <c r="P10" s="3">
        <v>5.0999999999999996</v>
      </c>
      <c r="Q10" s="3">
        <v>4.5999999999999996</v>
      </c>
      <c r="R10" s="3">
        <v>12.28</v>
      </c>
      <c r="S10" s="3">
        <v>62.8</v>
      </c>
      <c r="T10" s="3">
        <v>0</v>
      </c>
      <c r="U10" s="3">
        <v>0.1</v>
      </c>
      <c r="V10" s="3">
        <v>0.05</v>
      </c>
      <c r="W10" s="3">
        <v>0.06</v>
      </c>
      <c r="X10" s="3">
        <v>10.74</v>
      </c>
      <c r="Y10" s="3">
        <v>0.82</v>
      </c>
      <c r="Z10" s="3">
        <v>14.2</v>
      </c>
      <c r="AA10" s="3">
        <v>23.66</v>
      </c>
    </row>
    <row r="11" spans="1:27">
      <c r="A11" s="9" t="s">
        <v>16</v>
      </c>
      <c r="B11" s="5"/>
      <c r="C11" s="16">
        <f>SUM(C5:C10)</f>
        <v>19.86</v>
      </c>
      <c r="D11" s="16">
        <f t="shared" ref="D11:N11" si="0">SUM(D5:D10)</f>
        <v>19.63</v>
      </c>
      <c r="E11" s="16">
        <f t="shared" si="0"/>
        <v>79.960000000000008</v>
      </c>
      <c r="F11" s="16">
        <f t="shared" si="0"/>
        <v>585.54</v>
      </c>
      <c r="G11" s="16">
        <f t="shared" si="0"/>
        <v>3.32</v>
      </c>
      <c r="H11" s="16">
        <f t="shared" si="0"/>
        <v>24.220000000000002</v>
      </c>
      <c r="I11" s="16">
        <f t="shared" si="0"/>
        <v>0.17699999999999999</v>
      </c>
      <c r="J11" s="16">
        <f t="shared" si="0"/>
        <v>0.79</v>
      </c>
      <c r="K11" s="16">
        <f t="shared" si="0"/>
        <v>422.25</v>
      </c>
      <c r="L11" s="16">
        <f t="shared" si="0"/>
        <v>2.7</v>
      </c>
      <c r="M11" s="16">
        <f t="shared" si="0"/>
        <v>83.3</v>
      </c>
      <c r="N11" s="16">
        <f t="shared" si="0"/>
        <v>379.46</v>
      </c>
      <c r="O11" s="5"/>
      <c r="P11" s="17">
        <f>SUM(P5:P10)</f>
        <v>22.299999999999997</v>
      </c>
      <c r="Q11" s="17">
        <f t="shared" ref="Q11:AA11" si="1">SUM(Q5:Q10)</f>
        <v>22.78</v>
      </c>
      <c r="R11" s="17">
        <f t="shared" si="1"/>
        <v>95.44</v>
      </c>
      <c r="S11" s="17">
        <f t="shared" si="1"/>
        <v>710.24</v>
      </c>
      <c r="T11" s="17">
        <f t="shared" si="1"/>
        <v>3.2699999999999996</v>
      </c>
      <c r="U11" s="17">
        <f t="shared" si="1"/>
        <v>0.26</v>
      </c>
      <c r="V11" s="17">
        <f t="shared" si="1"/>
        <v>0.23099999999999998</v>
      </c>
      <c r="W11" s="17">
        <f t="shared" si="1"/>
        <v>0.87000000000000011</v>
      </c>
      <c r="X11" s="17">
        <f t="shared" si="1"/>
        <v>521.53</v>
      </c>
      <c r="Y11" s="17">
        <f t="shared" si="1"/>
        <v>2.71</v>
      </c>
      <c r="Z11" s="17">
        <f t="shared" si="1"/>
        <v>91.37</v>
      </c>
      <c r="AA11" s="17">
        <f t="shared" si="1"/>
        <v>420.65999999999997</v>
      </c>
    </row>
    <row r="12" spans="1:27">
      <c r="A12" s="6" t="s">
        <v>9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7"/>
      <c r="S12" s="7"/>
      <c r="T12" s="7"/>
      <c r="U12" s="7"/>
      <c r="V12" s="13"/>
      <c r="W12" s="13"/>
      <c r="X12" s="13"/>
      <c r="Y12" s="13"/>
      <c r="Z12" s="13"/>
      <c r="AA12" s="13"/>
    </row>
    <row r="13" spans="1:27" ht="23.25" customHeight="1">
      <c r="A13" s="3" t="s">
        <v>83</v>
      </c>
      <c r="B13" s="5">
        <v>200</v>
      </c>
      <c r="C13" s="11">
        <v>0.8</v>
      </c>
      <c r="D13" s="11">
        <v>0.8</v>
      </c>
      <c r="E13" s="11">
        <v>20</v>
      </c>
      <c r="F13" s="11">
        <v>94</v>
      </c>
      <c r="G13" s="11">
        <v>20</v>
      </c>
      <c r="H13" s="11">
        <v>0</v>
      </c>
      <c r="I13" s="11">
        <v>0.06</v>
      </c>
      <c r="J13" s="11">
        <v>0</v>
      </c>
      <c r="K13" s="11">
        <v>32</v>
      </c>
      <c r="L13" s="11">
        <v>4.4000000000000004</v>
      </c>
      <c r="M13" s="11">
        <v>9</v>
      </c>
      <c r="N13" s="11">
        <v>11</v>
      </c>
      <c r="O13" s="5">
        <v>200</v>
      </c>
      <c r="P13" s="11">
        <v>0.8</v>
      </c>
      <c r="Q13" s="11">
        <v>0.8</v>
      </c>
      <c r="R13" s="11">
        <v>19.600000000000001</v>
      </c>
      <c r="S13" s="11">
        <v>94</v>
      </c>
      <c r="T13" s="11">
        <v>20</v>
      </c>
      <c r="U13" s="11">
        <v>0</v>
      </c>
      <c r="V13" s="11">
        <v>0.06</v>
      </c>
      <c r="W13" s="11">
        <v>0</v>
      </c>
      <c r="X13" s="11">
        <v>32</v>
      </c>
      <c r="Y13" s="11">
        <v>4.4000000000000004</v>
      </c>
      <c r="Z13" s="11">
        <v>9</v>
      </c>
      <c r="AA13" s="11">
        <v>11</v>
      </c>
    </row>
    <row r="14" spans="1:27">
      <c r="A14" s="7" t="s">
        <v>98</v>
      </c>
      <c r="B14" s="8" t="s">
        <v>117</v>
      </c>
      <c r="C14" s="55">
        <v>3.36</v>
      </c>
      <c r="D14" s="55">
        <v>3.72</v>
      </c>
      <c r="E14" s="55">
        <v>13</v>
      </c>
      <c r="F14" s="55">
        <v>95.55</v>
      </c>
      <c r="G14" s="55">
        <v>3.63</v>
      </c>
      <c r="H14" s="55">
        <v>1.4800000000000001E-2</v>
      </c>
      <c r="I14" s="55">
        <v>6.4000000000000001E-2</v>
      </c>
      <c r="J14" s="55">
        <v>0.25</v>
      </c>
      <c r="K14" s="55">
        <v>25.51</v>
      </c>
      <c r="L14" s="55">
        <v>1.17</v>
      </c>
      <c r="M14" s="55">
        <v>15.61</v>
      </c>
      <c r="N14" s="55">
        <v>80.69</v>
      </c>
      <c r="O14" s="8" t="s">
        <v>117</v>
      </c>
      <c r="P14" s="55">
        <v>3.36</v>
      </c>
      <c r="Q14" s="55">
        <v>3.72</v>
      </c>
      <c r="R14" s="55">
        <v>13</v>
      </c>
      <c r="S14" s="55">
        <v>95.55</v>
      </c>
      <c r="T14" s="55">
        <v>3.63</v>
      </c>
      <c r="U14" s="55">
        <v>1.4800000000000001E-2</v>
      </c>
      <c r="V14" s="55">
        <v>6.4000000000000001E-2</v>
      </c>
      <c r="W14" s="55">
        <v>0.25</v>
      </c>
      <c r="X14" s="55">
        <v>25.51</v>
      </c>
      <c r="Y14" s="55">
        <v>1.17</v>
      </c>
      <c r="Z14" s="55">
        <v>15.61</v>
      </c>
      <c r="AA14" s="55">
        <v>80.69</v>
      </c>
    </row>
    <row r="15" spans="1:27">
      <c r="A15" s="7" t="s">
        <v>126</v>
      </c>
      <c r="B15" s="15" t="s">
        <v>110</v>
      </c>
      <c r="C15" s="11">
        <v>11.88</v>
      </c>
      <c r="D15" s="11">
        <v>8.0299999999999994</v>
      </c>
      <c r="E15" s="11">
        <v>7.68</v>
      </c>
      <c r="F15" s="11">
        <v>157.08000000000001</v>
      </c>
      <c r="G15" s="11">
        <v>0.3</v>
      </c>
      <c r="H15" s="11">
        <v>0</v>
      </c>
      <c r="I15" s="11">
        <v>0.1</v>
      </c>
      <c r="J15" s="11">
        <v>0.8</v>
      </c>
      <c r="K15" s="11">
        <v>53</v>
      </c>
      <c r="L15" s="11">
        <v>1.1000000000000001</v>
      </c>
      <c r="M15" s="11">
        <v>37</v>
      </c>
      <c r="N15" s="11">
        <v>237</v>
      </c>
      <c r="O15" s="15" t="s">
        <v>72</v>
      </c>
      <c r="P15" s="11">
        <v>13.2</v>
      </c>
      <c r="Q15" s="11">
        <v>8.9</v>
      </c>
      <c r="R15" s="11">
        <v>8.5299999999999994</v>
      </c>
      <c r="S15" s="11">
        <v>174.5</v>
      </c>
      <c r="T15" s="11">
        <v>0.5</v>
      </c>
      <c r="U15" s="11">
        <v>0</v>
      </c>
      <c r="V15" s="11">
        <v>0.2</v>
      </c>
      <c r="W15" s="11">
        <v>1.1000000000000001</v>
      </c>
      <c r="X15" s="11">
        <v>75</v>
      </c>
      <c r="Y15" s="11">
        <v>1.6</v>
      </c>
      <c r="Z15" s="11">
        <v>53</v>
      </c>
      <c r="AA15" s="11">
        <v>338</v>
      </c>
    </row>
    <row r="16" spans="1:27" ht="14.25" customHeight="1">
      <c r="A16" s="7" t="s">
        <v>67</v>
      </c>
      <c r="B16" s="21">
        <v>150</v>
      </c>
      <c r="C16" s="11">
        <v>4.59</v>
      </c>
      <c r="D16" s="11">
        <v>3.39</v>
      </c>
      <c r="E16" s="11">
        <v>3.2</v>
      </c>
      <c r="F16" s="11">
        <v>150.12</v>
      </c>
      <c r="G16" s="11">
        <v>0.13</v>
      </c>
      <c r="H16" s="11">
        <v>0</v>
      </c>
      <c r="I16" s="11">
        <v>0.12</v>
      </c>
      <c r="J16" s="11">
        <v>0.19</v>
      </c>
      <c r="K16" s="11">
        <v>2.21</v>
      </c>
      <c r="L16" s="11">
        <v>0.35</v>
      </c>
      <c r="M16" s="11">
        <v>6.74</v>
      </c>
      <c r="N16" s="11">
        <v>26.47</v>
      </c>
      <c r="O16" s="21">
        <v>200</v>
      </c>
      <c r="P16" s="11">
        <v>3.88</v>
      </c>
      <c r="Q16" s="11">
        <v>5.09</v>
      </c>
      <c r="R16" s="11">
        <v>4.28</v>
      </c>
      <c r="S16" s="11">
        <v>215.21</v>
      </c>
      <c r="T16" s="11">
        <f t="shared" ref="T16:AA16" si="2">G16/15*18</f>
        <v>0.156</v>
      </c>
      <c r="U16" s="11">
        <f t="shared" si="2"/>
        <v>0</v>
      </c>
      <c r="V16" s="11">
        <f t="shared" si="2"/>
        <v>0.14400000000000002</v>
      </c>
      <c r="W16" s="11">
        <f t="shared" si="2"/>
        <v>0.22799999999999998</v>
      </c>
      <c r="X16" s="11">
        <f t="shared" si="2"/>
        <v>2.6520000000000001</v>
      </c>
      <c r="Y16" s="11">
        <f t="shared" si="2"/>
        <v>0.41999999999999993</v>
      </c>
      <c r="Z16" s="11">
        <f t="shared" si="2"/>
        <v>8.088000000000001</v>
      </c>
      <c r="AA16" s="11">
        <f t="shared" si="2"/>
        <v>31.763999999999999</v>
      </c>
    </row>
    <row r="17" spans="1:27">
      <c r="A17" s="7" t="s">
        <v>75</v>
      </c>
      <c r="B17" s="8">
        <v>180</v>
      </c>
      <c r="C17" s="31">
        <v>0.9</v>
      </c>
      <c r="D17" s="31">
        <v>0.18</v>
      </c>
      <c r="E17" s="31">
        <v>18.18</v>
      </c>
      <c r="F17" s="31">
        <v>82.8</v>
      </c>
      <c r="G17" s="31">
        <v>3.6</v>
      </c>
      <c r="H17" s="31">
        <v>0</v>
      </c>
      <c r="I17" s="31">
        <v>1.7999999999999999E-2</v>
      </c>
      <c r="J17" s="31">
        <v>0</v>
      </c>
      <c r="K17" s="31">
        <v>12.6</v>
      </c>
      <c r="L17" s="31">
        <v>2.52</v>
      </c>
      <c r="M17" s="31">
        <v>7.2</v>
      </c>
      <c r="N17" s="31">
        <v>12.6</v>
      </c>
      <c r="O17" s="8">
        <v>200</v>
      </c>
      <c r="P17" s="31">
        <v>1</v>
      </c>
      <c r="Q17" s="31">
        <v>0.2</v>
      </c>
      <c r="R17" s="31">
        <v>20</v>
      </c>
      <c r="S17" s="31">
        <v>92</v>
      </c>
      <c r="T17" s="31">
        <v>4</v>
      </c>
      <c r="U17" s="31">
        <v>0</v>
      </c>
      <c r="V17" s="31">
        <v>0</v>
      </c>
      <c r="W17" s="31">
        <v>0.1</v>
      </c>
      <c r="X17" s="31">
        <v>0.2</v>
      </c>
      <c r="Y17" s="31">
        <v>2.7</v>
      </c>
      <c r="Z17" s="31">
        <v>0.4</v>
      </c>
      <c r="AA17" s="31">
        <v>80.09</v>
      </c>
    </row>
    <row r="18" spans="1:27">
      <c r="A18" s="3" t="s">
        <v>19</v>
      </c>
      <c r="B18" s="5">
        <v>40</v>
      </c>
      <c r="C18" s="12">
        <v>3</v>
      </c>
      <c r="D18" s="12">
        <v>0.3</v>
      </c>
      <c r="E18" s="12">
        <v>20</v>
      </c>
      <c r="F18" s="12">
        <v>94</v>
      </c>
      <c r="G18" s="12">
        <v>0</v>
      </c>
      <c r="H18" s="12">
        <v>0</v>
      </c>
      <c r="I18" s="12">
        <v>4.3999999999999997E-2</v>
      </c>
      <c r="J18" s="12">
        <v>0</v>
      </c>
      <c r="K18" s="12">
        <v>8</v>
      </c>
      <c r="L18" s="12">
        <v>0.4</v>
      </c>
      <c r="M18" s="12">
        <v>13.6</v>
      </c>
      <c r="N18" s="12">
        <v>30.4</v>
      </c>
      <c r="O18" s="5">
        <v>50</v>
      </c>
      <c r="P18" s="12">
        <v>3.8</v>
      </c>
      <c r="Q18" s="12">
        <v>0.4</v>
      </c>
      <c r="R18" s="12">
        <v>24.6</v>
      </c>
      <c r="S18" s="12">
        <v>117.5</v>
      </c>
      <c r="T18" s="12">
        <v>0</v>
      </c>
      <c r="U18" s="12">
        <v>0</v>
      </c>
      <c r="V18" s="12">
        <v>5.5E-2</v>
      </c>
      <c r="W18" s="12">
        <v>0</v>
      </c>
      <c r="X18" s="12">
        <v>10</v>
      </c>
      <c r="Y18" s="12">
        <v>0.55000000000000004</v>
      </c>
      <c r="Z18" s="12">
        <v>17</v>
      </c>
      <c r="AA18" s="12">
        <v>38</v>
      </c>
    </row>
    <row r="19" spans="1:27">
      <c r="A19" s="7" t="s">
        <v>49</v>
      </c>
      <c r="B19" s="8">
        <v>40</v>
      </c>
      <c r="C19" s="7">
        <v>2.6</v>
      </c>
      <c r="D19" s="7">
        <v>0.5</v>
      </c>
      <c r="E19" s="7">
        <v>14</v>
      </c>
      <c r="F19" s="7">
        <v>72.400000000000006</v>
      </c>
      <c r="G19" s="7">
        <v>72.400000000000006</v>
      </c>
      <c r="H19" s="7">
        <v>0</v>
      </c>
      <c r="I19" s="7">
        <v>0.1</v>
      </c>
      <c r="J19" s="7">
        <v>0</v>
      </c>
      <c r="K19" s="7">
        <v>14</v>
      </c>
      <c r="L19" s="7">
        <v>1.6</v>
      </c>
      <c r="M19" s="7">
        <v>13.6</v>
      </c>
      <c r="N19" s="7">
        <v>30.4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9" t="s">
        <v>16</v>
      </c>
      <c r="B20" s="8"/>
      <c r="C20" s="18">
        <f>SUM(C13:C19)</f>
        <v>27.13</v>
      </c>
      <c r="D20" s="18">
        <f>D13+D14+D15+D16+D17+D18+D19</f>
        <v>16.920000000000002</v>
      </c>
      <c r="E20" s="18">
        <f t="shared" ref="E20:N20" si="3">E13+E14+E15+E16+E17+E18+E19</f>
        <v>96.06</v>
      </c>
      <c r="F20" s="18">
        <f t="shared" si="3"/>
        <v>745.94999999999993</v>
      </c>
      <c r="G20" s="18">
        <f t="shared" si="3"/>
        <v>100.06</v>
      </c>
      <c r="H20" s="18">
        <f t="shared" si="3"/>
        <v>1.4800000000000001E-2</v>
      </c>
      <c r="I20" s="18">
        <f t="shared" si="3"/>
        <v>0.50600000000000001</v>
      </c>
      <c r="J20" s="18">
        <f t="shared" si="3"/>
        <v>1.24</v>
      </c>
      <c r="K20" s="18">
        <f t="shared" si="3"/>
        <v>147.32</v>
      </c>
      <c r="L20" s="18">
        <f t="shared" si="3"/>
        <v>11.54</v>
      </c>
      <c r="M20" s="18">
        <f t="shared" si="3"/>
        <v>102.74999999999999</v>
      </c>
      <c r="N20" s="18">
        <f t="shared" si="3"/>
        <v>428.55999999999995</v>
      </c>
      <c r="O20" s="29"/>
      <c r="P20" s="18">
        <f>SUM(P13:P19)</f>
        <v>29.34</v>
      </c>
      <c r="Q20" s="18">
        <f t="shared" ref="Q20:AA20" si="4">SUM(Q13:Q19)</f>
        <v>19.71</v>
      </c>
      <c r="R20" s="18">
        <f t="shared" si="4"/>
        <v>107.00999999999999</v>
      </c>
      <c r="S20" s="18">
        <f t="shared" si="4"/>
        <v>879.26</v>
      </c>
      <c r="T20" s="18">
        <f t="shared" si="4"/>
        <v>28.285999999999998</v>
      </c>
      <c r="U20" s="18">
        <f t="shared" si="4"/>
        <v>1.4800000000000001E-2</v>
      </c>
      <c r="V20" s="18">
        <f t="shared" si="4"/>
        <v>0.61299999999999999</v>
      </c>
      <c r="W20" s="18">
        <f t="shared" si="4"/>
        <v>1.6780000000000002</v>
      </c>
      <c r="X20" s="18">
        <f t="shared" si="4"/>
        <v>162.86199999999997</v>
      </c>
      <c r="Y20" s="18">
        <f t="shared" si="4"/>
        <v>12.79</v>
      </c>
      <c r="Z20" s="18">
        <f t="shared" si="4"/>
        <v>120.09800000000001</v>
      </c>
      <c r="AA20" s="18">
        <f t="shared" si="4"/>
        <v>617.54399999999998</v>
      </c>
    </row>
    <row r="21" spans="1:27">
      <c r="A21" s="1" t="s">
        <v>17</v>
      </c>
      <c r="B21" s="8"/>
      <c r="C21" s="38">
        <f t="shared" ref="C21:N21" si="5">C11+C20</f>
        <v>46.989999999999995</v>
      </c>
      <c r="D21" s="38">
        <f t="shared" si="5"/>
        <v>36.549999999999997</v>
      </c>
      <c r="E21" s="38">
        <f t="shared" si="5"/>
        <v>176.02</v>
      </c>
      <c r="F21" s="38">
        <f t="shared" si="5"/>
        <v>1331.4899999999998</v>
      </c>
      <c r="G21" s="38">
        <f t="shared" si="5"/>
        <v>103.38</v>
      </c>
      <c r="H21" s="38">
        <f t="shared" si="5"/>
        <v>24.234800000000003</v>
      </c>
      <c r="I21" s="38">
        <f t="shared" si="5"/>
        <v>0.68300000000000005</v>
      </c>
      <c r="J21" s="38">
        <f t="shared" si="5"/>
        <v>2.0300000000000002</v>
      </c>
      <c r="K21" s="38">
        <f t="shared" si="5"/>
        <v>569.56999999999994</v>
      </c>
      <c r="L21" s="38">
        <f t="shared" si="5"/>
        <v>14.239999999999998</v>
      </c>
      <c r="M21" s="38">
        <f t="shared" si="5"/>
        <v>186.04999999999998</v>
      </c>
      <c r="N21" s="38">
        <f t="shared" si="5"/>
        <v>808.02</v>
      </c>
      <c r="O21" s="38"/>
      <c r="P21" s="38">
        <f t="shared" ref="P21:AA21" si="6">P11+P20</f>
        <v>51.64</v>
      </c>
      <c r="Q21" s="38">
        <f t="shared" si="6"/>
        <v>42.49</v>
      </c>
      <c r="R21" s="38">
        <f t="shared" si="6"/>
        <v>202.45</v>
      </c>
      <c r="S21" s="38">
        <f t="shared" si="6"/>
        <v>1589.5</v>
      </c>
      <c r="T21" s="38">
        <f t="shared" si="6"/>
        <v>31.555999999999997</v>
      </c>
      <c r="U21" s="38">
        <f t="shared" si="6"/>
        <v>0.27479999999999999</v>
      </c>
      <c r="V21" s="38">
        <f t="shared" si="6"/>
        <v>0.84399999999999997</v>
      </c>
      <c r="W21" s="38">
        <f t="shared" si="6"/>
        <v>2.548</v>
      </c>
      <c r="X21" s="38">
        <f t="shared" si="6"/>
        <v>684.39199999999994</v>
      </c>
      <c r="Y21" s="38">
        <f t="shared" si="6"/>
        <v>15.5</v>
      </c>
      <c r="Z21" s="38">
        <f t="shared" si="6"/>
        <v>211.46800000000002</v>
      </c>
      <c r="AA21" s="38">
        <f t="shared" si="6"/>
        <v>1038.204</v>
      </c>
    </row>
    <row r="24" spans="1:2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workbookViewId="0">
      <selection activeCell="AI24" sqref="AI24"/>
    </sheetView>
  </sheetViews>
  <sheetFormatPr defaultRowHeight="15"/>
  <cols>
    <col min="1" max="1" width="36.5703125" customWidth="1"/>
    <col min="2" max="2" width="5.5703125" customWidth="1"/>
    <col min="3" max="5" width="3.42578125" customWidth="1"/>
    <col min="6" max="6" width="5.5703125" customWidth="1"/>
    <col min="7" max="13" width="3.42578125" customWidth="1"/>
    <col min="14" max="15" width="5.42578125" customWidth="1"/>
    <col min="16" max="18" width="3.42578125" customWidth="1"/>
    <col min="19" max="19" width="5.42578125" customWidth="1"/>
    <col min="20" max="25" width="3.42578125" customWidth="1"/>
    <col min="26" max="26" width="4.5703125" customWidth="1"/>
    <col min="27" max="27" width="4.85546875" customWidth="1"/>
  </cols>
  <sheetData>
    <row r="1" spans="1:27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25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57" t="s">
        <v>2</v>
      </c>
      <c r="B4" s="57" t="s">
        <v>12</v>
      </c>
      <c r="C4" s="57" t="s">
        <v>3</v>
      </c>
      <c r="D4" s="57" t="s">
        <v>4</v>
      </c>
      <c r="E4" s="57" t="s">
        <v>5</v>
      </c>
      <c r="F4" s="57" t="s">
        <v>11</v>
      </c>
      <c r="G4" s="57" t="s">
        <v>7</v>
      </c>
      <c r="H4" s="57" t="s">
        <v>40</v>
      </c>
      <c r="I4" s="57" t="s">
        <v>6</v>
      </c>
      <c r="J4" s="57" t="s">
        <v>41</v>
      </c>
      <c r="K4" s="57" t="s">
        <v>8</v>
      </c>
      <c r="L4" s="57" t="s">
        <v>13</v>
      </c>
      <c r="M4" s="57" t="s">
        <v>43</v>
      </c>
      <c r="N4" s="57" t="s">
        <v>42</v>
      </c>
      <c r="O4" s="57" t="s">
        <v>12</v>
      </c>
      <c r="P4" s="57" t="s">
        <v>3</v>
      </c>
      <c r="Q4" s="57" t="s">
        <v>4</v>
      </c>
      <c r="R4" s="57" t="s">
        <v>5</v>
      </c>
      <c r="S4" s="57" t="s">
        <v>11</v>
      </c>
      <c r="T4" s="57" t="s">
        <v>7</v>
      </c>
      <c r="U4" s="57" t="s">
        <v>40</v>
      </c>
      <c r="V4" s="57" t="s">
        <v>6</v>
      </c>
      <c r="W4" s="57" t="s">
        <v>41</v>
      </c>
      <c r="X4" s="57" t="s">
        <v>8</v>
      </c>
      <c r="Y4" s="57" t="s">
        <v>13</v>
      </c>
      <c r="Z4" s="57" t="s">
        <v>43</v>
      </c>
      <c r="AA4" s="57" t="s">
        <v>42</v>
      </c>
    </row>
    <row r="5" spans="1:27" s="14" customFormat="1" ht="11.25">
      <c r="A5" s="7" t="s">
        <v>128</v>
      </c>
      <c r="B5" s="7" t="s">
        <v>127</v>
      </c>
      <c r="C5" s="7">
        <v>8.4</v>
      </c>
      <c r="D5" s="7">
        <v>4.0999999999999996</v>
      </c>
      <c r="E5" s="7">
        <v>25.28</v>
      </c>
      <c r="F5" s="7">
        <v>200.92</v>
      </c>
      <c r="G5" s="7">
        <v>0.28000000000000003</v>
      </c>
      <c r="H5" s="7">
        <v>0.01</v>
      </c>
      <c r="I5" s="7">
        <v>0.1</v>
      </c>
      <c r="J5" s="7">
        <v>0.17</v>
      </c>
      <c r="K5" s="7">
        <v>114.71</v>
      </c>
      <c r="L5" s="7">
        <v>2.2799999999999998</v>
      </c>
      <c r="M5" s="7">
        <v>8.61</v>
      </c>
      <c r="N5" s="7">
        <v>153.15</v>
      </c>
      <c r="O5" s="7">
        <v>250</v>
      </c>
      <c r="P5" s="7">
        <v>9.3000000000000007</v>
      </c>
      <c r="Q5" s="7">
        <v>6.34</v>
      </c>
      <c r="R5" s="7">
        <v>32.44</v>
      </c>
      <c r="S5" s="7">
        <v>251.15</v>
      </c>
      <c r="T5" s="7">
        <v>0.28000000000000003</v>
      </c>
      <c r="U5" s="7">
        <v>0.01</v>
      </c>
      <c r="V5" s="7">
        <v>0.1</v>
      </c>
      <c r="W5" s="7">
        <v>0.17</v>
      </c>
      <c r="X5" s="7">
        <v>114.71</v>
      </c>
      <c r="Y5" s="7">
        <v>2.2799999999999998</v>
      </c>
      <c r="Z5" s="7">
        <v>8.61</v>
      </c>
      <c r="AA5" s="7">
        <v>153.15</v>
      </c>
    </row>
    <row r="6" spans="1:27">
      <c r="A6" s="3" t="s">
        <v>65</v>
      </c>
      <c r="B6" s="5">
        <v>200</v>
      </c>
      <c r="C6" s="11">
        <v>1.4</v>
      </c>
      <c r="D6" s="11">
        <v>1.6</v>
      </c>
      <c r="E6" s="11">
        <v>17.350000000000001</v>
      </c>
      <c r="F6" s="11">
        <v>89.32</v>
      </c>
      <c r="G6" s="11">
        <v>1.3</v>
      </c>
      <c r="H6" s="11">
        <v>8.44</v>
      </c>
      <c r="I6" s="11">
        <v>0.11</v>
      </c>
      <c r="J6" s="11">
        <v>0.11</v>
      </c>
      <c r="K6" s="11">
        <v>119.2</v>
      </c>
      <c r="L6" s="11">
        <v>0.11</v>
      </c>
      <c r="M6" s="11">
        <v>15.1</v>
      </c>
      <c r="N6" s="11">
        <v>79.2</v>
      </c>
      <c r="O6" s="5">
        <v>200</v>
      </c>
      <c r="P6" s="11">
        <v>1.4</v>
      </c>
      <c r="Q6" s="11">
        <v>1.6</v>
      </c>
      <c r="R6" s="11">
        <v>17.350000000000001</v>
      </c>
      <c r="S6" s="11">
        <v>89.32</v>
      </c>
      <c r="T6" s="11">
        <v>1.3</v>
      </c>
      <c r="U6" s="11">
        <v>8.44</v>
      </c>
      <c r="V6" s="11">
        <v>0.11</v>
      </c>
      <c r="W6" s="11">
        <v>0.11</v>
      </c>
      <c r="X6" s="11">
        <v>119.2</v>
      </c>
      <c r="Y6" s="11">
        <v>0.11</v>
      </c>
      <c r="Z6" s="11">
        <v>15.1</v>
      </c>
      <c r="AA6" s="11">
        <v>79.2</v>
      </c>
    </row>
    <row r="7" spans="1:27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>
      <c r="A8" s="82" t="s">
        <v>104</v>
      </c>
      <c r="B8" s="90">
        <v>50</v>
      </c>
      <c r="C8" s="69">
        <v>4.5999999999999996</v>
      </c>
      <c r="D8" s="69">
        <v>3.8</v>
      </c>
      <c r="E8" s="69">
        <v>9.66</v>
      </c>
      <c r="F8" s="69">
        <v>46.76</v>
      </c>
      <c r="G8" s="72">
        <v>0</v>
      </c>
      <c r="H8" s="69">
        <v>0</v>
      </c>
      <c r="I8" s="82">
        <v>0.02</v>
      </c>
      <c r="J8" s="69">
        <v>0</v>
      </c>
      <c r="K8" s="69">
        <v>4.5999999999999996</v>
      </c>
      <c r="L8" s="69">
        <v>0.22</v>
      </c>
      <c r="M8" s="69">
        <v>6.6</v>
      </c>
      <c r="N8" s="69">
        <v>17.399999999999999</v>
      </c>
      <c r="O8" s="90">
        <v>50</v>
      </c>
      <c r="P8" s="69">
        <v>1.58</v>
      </c>
      <c r="Q8" s="69">
        <v>0.2</v>
      </c>
      <c r="R8" s="69">
        <v>9.66</v>
      </c>
      <c r="S8" s="69">
        <v>46.76</v>
      </c>
      <c r="T8" s="72">
        <v>0</v>
      </c>
      <c r="U8" s="69">
        <v>0</v>
      </c>
      <c r="V8" s="82">
        <v>0.02</v>
      </c>
      <c r="W8" s="69">
        <v>0</v>
      </c>
      <c r="X8" s="69">
        <v>4.5999999999999996</v>
      </c>
      <c r="Y8" s="69">
        <v>0.22</v>
      </c>
      <c r="Z8" s="69">
        <v>6.6</v>
      </c>
      <c r="AA8" s="69">
        <v>17.399999999999999</v>
      </c>
    </row>
    <row r="9" spans="1:27">
      <c r="A9" s="3" t="s">
        <v>83</v>
      </c>
      <c r="B9" s="5">
        <v>200</v>
      </c>
      <c r="C9" s="11">
        <v>0.8</v>
      </c>
      <c r="D9" s="11">
        <v>0.6</v>
      </c>
      <c r="E9" s="11">
        <v>20.6</v>
      </c>
      <c r="F9" s="11">
        <v>94</v>
      </c>
      <c r="G9" s="11">
        <v>10</v>
      </c>
      <c r="H9" s="11">
        <v>0</v>
      </c>
      <c r="I9" s="11">
        <v>0.04</v>
      </c>
      <c r="J9" s="11">
        <v>0</v>
      </c>
      <c r="K9" s="11">
        <v>38</v>
      </c>
      <c r="L9" s="11">
        <v>4.5999999999999996</v>
      </c>
      <c r="M9" s="11">
        <v>18</v>
      </c>
      <c r="N9" s="11">
        <v>22</v>
      </c>
      <c r="O9" s="5">
        <v>200</v>
      </c>
      <c r="P9" s="11">
        <v>0.8</v>
      </c>
      <c r="Q9" s="11">
        <v>0.6</v>
      </c>
      <c r="R9" s="11">
        <v>20.6</v>
      </c>
      <c r="S9" s="11">
        <v>94</v>
      </c>
      <c r="T9" s="11">
        <v>10</v>
      </c>
      <c r="U9" s="11">
        <v>0</v>
      </c>
      <c r="V9" s="11">
        <v>0.04</v>
      </c>
      <c r="W9" s="11">
        <v>0</v>
      </c>
      <c r="X9" s="11">
        <v>38</v>
      </c>
      <c r="Y9" s="11">
        <v>4.5999999999999996</v>
      </c>
      <c r="Z9" s="11">
        <v>18</v>
      </c>
      <c r="AA9" s="11">
        <v>22</v>
      </c>
    </row>
    <row r="10" spans="1:27">
      <c r="A10" s="3" t="s">
        <v>18</v>
      </c>
      <c r="B10" s="15">
        <v>10</v>
      </c>
      <c r="C10" s="11">
        <v>0.05</v>
      </c>
      <c r="D10" s="11">
        <v>8.1999999999999993</v>
      </c>
      <c r="E10" s="11">
        <v>0.08</v>
      </c>
      <c r="F10" s="11">
        <v>74.8</v>
      </c>
      <c r="G10" s="11">
        <v>0</v>
      </c>
      <c r="H10" s="11">
        <v>34</v>
      </c>
      <c r="I10" s="11">
        <v>0</v>
      </c>
      <c r="J10" s="11">
        <v>0</v>
      </c>
      <c r="K10" s="11">
        <v>1.2</v>
      </c>
      <c r="L10" s="11">
        <v>0.02</v>
      </c>
      <c r="M10" s="11">
        <v>0</v>
      </c>
      <c r="N10" s="11">
        <v>1.6</v>
      </c>
      <c r="O10" s="1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3"/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9" t="s">
        <v>16</v>
      </c>
      <c r="B12" s="5"/>
      <c r="C12" s="16">
        <f>C5+C6+C7+C8+C9+C10</f>
        <v>18.25</v>
      </c>
      <c r="D12" s="16">
        <f t="shared" ref="D12:N12" si="0">D5+D6+D7+D8+D9+D10</f>
        <v>18.599999999999998</v>
      </c>
      <c r="E12" s="16">
        <f t="shared" si="0"/>
        <v>92.970000000000013</v>
      </c>
      <c r="F12" s="16">
        <f t="shared" si="0"/>
        <v>599.79999999999995</v>
      </c>
      <c r="G12" s="16">
        <f t="shared" si="0"/>
        <v>11.58</v>
      </c>
      <c r="H12" s="16">
        <f t="shared" si="0"/>
        <v>42.45</v>
      </c>
      <c r="I12" s="16">
        <f t="shared" si="0"/>
        <v>0.314</v>
      </c>
      <c r="J12" s="16">
        <f t="shared" si="0"/>
        <v>0.28000000000000003</v>
      </c>
      <c r="K12" s="16">
        <f t="shared" si="0"/>
        <v>285.70999999999998</v>
      </c>
      <c r="L12" s="16">
        <f t="shared" si="0"/>
        <v>7.629999999999999</v>
      </c>
      <c r="M12" s="16">
        <f t="shared" si="0"/>
        <v>61.910000000000004</v>
      </c>
      <c r="N12" s="16">
        <f t="shared" si="0"/>
        <v>303.75</v>
      </c>
      <c r="O12" s="20"/>
      <c r="P12" s="17">
        <f>SUM(P5:P9)</f>
        <v>16.88</v>
      </c>
      <c r="Q12" s="17">
        <f t="shared" ref="Q12:AA12" si="1">SUM(Q5:Q9)</f>
        <v>9.1399999999999988</v>
      </c>
      <c r="R12" s="17">
        <f t="shared" si="1"/>
        <v>104.65</v>
      </c>
      <c r="S12" s="17">
        <f t="shared" si="1"/>
        <v>598.73</v>
      </c>
      <c r="T12" s="17">
        <f t="shared" si="1"/>
        <v>11.58</v>
      </c>
      <c r="U12" s="17">
        <f t="shared" si="1"/>
        <v>8.4499999999999993</v>
      </c>
      <c r="V12" s="17">
        <f t="shared" si="1"/>
        <v>0.32500000000000001</v>
      </c>
      <c r="W12" s="17">
        <f t="shared" si="1"/>
        <v>0.28000000000000003</v>
      </c>
      <c r="X12" s="17">
        <f t="shared" si="1"/>
        <v>286.51</v>
      </c>
      <c r="Y12" s="17">
        <f t="shared" si="1"/>
        <v>7.76</v>
      </c>
      <c r="Z12" s="17">
        <f t="shared" si="1"/>
        <v>65.31</v>
      </c>
      <c r="AA12" s="17">
        <f t="shared" si="1"/>
        <v>309.75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>
      <c r="A14" s="77"/>
      <c r="B14" s="8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87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ht="18.75" customHeight="1">
      <c r="A15" s="7" t="s">
        <v>93</v>
      </c>
      <c r="B15" s="21">
        <v>200</v>
      </c>
      <c r="C15" s="11">
        <v>5.3</v>
      </c>
      <c r="D15" s="11">
        <v>6.65</v>
      </c>
      <c r="E15" s="11">
        <v>17.02</v>
      </c>
      <c r="F15" s="11">
        <v>147.58000000000001</v>
      </c>
      <c r="G15" s="11">
        <v>6.4</v>
      </c>
      <c r="H15" s="11">
        <v>0.2</v>
      </c>
      <c r="I15" s="11">
        <v>0</v>
      </c>
      <c r="J15" s="11">
        <v>0.5</v>
      </c>
      <c r="K15" s="11">
        <v>45</v>
      </c>
      <c r="L15" s="11">
        <v>1.1000000000000001</v>
      </c>
      <c r="M15" s="11">
        <v>33</v>
      </c>
      <c r="N15" s="11">
        <v>110</v>
      </c>
      <c r="O15" s="21">
        <v>200</v>
      </c>
      <c r="P15" s="11">
        <v>5.3</v>
      </c>
      <c r="Q15" s="11">
        <v>6.65</v>
      </c>
      <c r="R15" s="11">
        <v>17.02</v>
      </c>
      <c r="S15" s="11">
        <v>147.58000000000001</v>
      </c>
      <c r="T15" s="11">
        <v>6.4</v>
      </c>
      <c r="U15" s="11">
        <v>0.2</v>
      </c>
      <c r="V15" s="11">
        <v>0</v>
      </c>
      <c r="W15" s="11">
        <v>0.5</v>
      </c>
      <c r="X15" s="11">
        <v>45</v>
      </c>
      <c r="Y15" s="11">
        <v>1.1000000000000001</v>
      </c>
      <c r="Z15" s="11">
        <v>33</v>
      </c>
      <c r="AA15" s="11">
        <v>110</v>
      </c>
    </row>
    <row r="16" spans="1:27">
      <c r="A16" s="35" t="s">
        <v>82</v>
      </c>
      <c r="B16" s="15" t="s">
        <v>110</v>
      </c>
      <c r="C16" s="11">
        <v>18.5</v>
      </c>
      <c r="D16" s="11">
        <v>19.5</v>
      </c>
      <c r="E16" s="11">
        <v>0</v>
      </c>
      <c r="F16" s="11">
        <v>256.63</v>
      </c>
      <c r="G16" s="11">
        <v>11</v>
      </c>
      <c r="H16" s="11">
        <v>0</v>
      </c>
      <c r="I16" s="11">
        <v>0.13</v>
      </c>
      <c r="J16" s="11">
        <v>0</v>
      </c>
      <c r="K16" s="11">
        <v>29.63</v>
      </c>
      <c r="L16" s="11">
        <v>2.33</v>
      </c>
      <c r="M16" s="11">
        <v>28.5</v>
      </c>
      <c r="N16" s="11">
        <v>234.5</v>
      </c>
      <c r="O16" s="15" t="s">
        <v>72</v>
      </c>
      <c r="P16" s="11">
        <v>18.5</v>
      </c>
      <c r="Q16" s="11">
        <v>19.5</v>
      </c>
      <c r="R16" s="11">
        <v>0</v>
      </c>
      <c r="S16" s="11">
        <v>256.63</v>
      </c>
      <c r="T16" s="11">
        <v>11</v>
      </c>
      <c r="U16" s="11">
        <v>0</v>
      </c>
      <c r="V16" s="11">
        <v>0.13</v>
      </c>
      <c r="W16" s="11">
        <v>0</v>
      </c>
      <c r="X16" s="11">
        <v>29.63</v>
      </c>
      <c r="Y16" s="11">
        <v>2.33</v>
      </c>
      <c r="Z16" s="11">
        <v>28.5</v>
      </c>
      <c r="AA16" s="11">
        <v>234.5</v>
      </c>
    </row>
    <row r="17" spans="1:27">
      <c r="A17" s="35" t="s">
        <v>58</v>
      </c>
      <c r="B17" s="33">
        <v>150</v>
      </c>
      <c r="C17" s="11">
        <v>3.68</v>
      </c>
      <c r="D17" s="11">
        <v>3.53</v>
      </c>
      <c r="E17" s="11">
        <v>23.55</v>
      </c>
      <c r="F17" s="11">
        <v>140.72999999999999</v>
      </c>
      <c r="G17" s="11">
        <v>0</v>
      </c>
      <c r="H17" s="11">
        <v>0</v>
      </c>
      <c r="I17" s="11">
        <v>0.1</v>
      </c>
      <c r="J17" s="11">
        <v>0.9</v>
      </c>
      <c r="K17" s="11">
        <v>5.7</v>
      </c>
      <c r="L17" s="11">
        <v>0.8</v>
      </c>
      <c r="M17" s="11">
        <v>17.3</v>
      </c>
      <c r="N17" s="11">
        <v>47.1</v>
      </c>
      <c r="O17" s="33">
        <v>200</v>
      </c>
      <c r="P17" s="11">
        <v>4.9000000000000004</v>
      </c>
      <c r="Q17" s="11">
        <v>4.7</v>
      </c>
      <c r="R17" s="11">
        <v>31.4</v>
      </c>
      <c r="S17" s="11">
        <v>187.64</v>
      </c>
      <c r="T17" s="11">
        <v>0</v>
      </c>
      <c r="U17" s="11">
        <v>0</v>
      </c>
      <c r="V17" s="11">
        <v>0.1</v>
      </c>
      <c r="W17" s="11">
        <v>0.9</v>
      </c>
      <c r="X17" s="11">
        <v>5.7</v>
      </c>
      <c r="Y17" s="11">
        <v>0.8</v>
      </c>
      <c r="Z17" s="11">
        <v>17.3</v>
      </c>
      <c r="AA17" s="11">
        <v>47.1</v>
      </c>
    </row>
    <row r="18" spans="1:27">
      <c r="A18" s="7" t="s">
        <v>29</v>
      </c>
      <c r="B18" s="8">
        <v>180</v>
      </c>
      <c r="C18" s="11">
        <v>0.14000000000000001</v>
      </c>
      <c r="D18" s="11">
        <v>0</v>
      </c>
      <c r="E18" s="11">
        <v>23.48</v>
      </c>
      <c r="F18" s="11">
        <v>54.58</v>
      </c>
      <c r="G18" s="11">
        <v>3.87</v>
      </c>
      <c r="H18" s="11">
        <v>0.13</v>
      </c>
      <c r="I18" s="11">
        <v>1.7999999999999999E-2</v>
      </c>
      <c r="J18" s="11">
        <v>0.18</v>
      </c>
      <c r="K18" s="11">
        <v>19.350000000000001</v>
      </c>
      <c r="L18" s="11">
        <v>0.99</v>
      </c>
      <c r="M18" s="11">
        <v>11.7</v>
      </c>
      <c r="N18" s="11">
        <v>20.21</v>
      </c>
      <c r="O18" s="8">
        <v>200</v>
      </c>
      <c r="P18" s="11">
        <v>0.16</v>
      </c>
      <c r="Q18" s="11">
        <v>0</v>
      </c>
      <c r="R18" s="11">
        <v>26.09</v>
      </c>
      <c r="S18" s="11">
        <v>60.64</v>
      </c>
      <c r="T18" s="11">
        <v>4.3</v>
      </c>
      <c r="U18" s="11">
        <v>0.14000000000000001</v>
      </c>
      <c r="V18" s="11">
        <v>0.02</v>
      </c>
      <c r="W18" s="11">
        <v>0.2</v>
      </c>
      <c r="X18" s="11">
        <v>21.5</v>
      </c>
      <c r="Y18" s="11">
        <v>1.1000000000000001</v>
      </c>
      <c r="Z18" s="11">
        <v>12.6</v>
      </c>
      <c r="AA18" s="11">
        <v>22.46</v>
      </c>
    </row>
    <row r="19" spans="1:27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3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9" t="s">
        <v>16</v>
      </c>
      <c r="B22" s="8"/>
      <c r="C22" s="18">
        <f>SUM(C14:C21)</f>
        <v>33.22</v>
      </c>
      <c r="D22" s="18">
        <f t="shared" ref="D22:N22" si="2">SUM(D14:D21)</f>
        <v>30.48</v>
      </c>
      <c r="E22" s="18">
        <f t="shared" si="2"/>
        <v>98.05</v>
      </c>
      <c r="F22" s="18">
        <f t="shared" si="2"/>
        <v>765.92000000000007</v>
      </c>
      <c r="G22" s="18">
        <f t="shared" si="2"/>
        <v>21.27</v>
      </c>
      <c r="H22" s="18">
        <f t="shared" si="2"/>
        <v>0.33</v>
      </c>
      <c r="I22" s="18">
        <f t="shared" si="2"/>
        <v>0.39200000000000002</v>
      </c>
      <c r="J22" s="18">
        <f t="shared" si="2"/>
        <v>1.5799999999999998</v>
      </c>
      <c r="K22" s="18">
        <f t="shared" si="2"/>
        <v>121.68</v>
      </c>
      <c r="L22" s="18">
        <f t="shared" si="2"/>
        <v>7.2200000000000006</v>
      </c>
      <c r="M22" s="18">
        <f t="shared" si="2"/>
        <v>117.69999999999999</v>
      </c>
      <c r="N22" s="18">
        <f t="shared" si="2"/>
        <v>472.60999999999996</v>
      </c>
      <c r="O22" s="21"/>
      <c r="P22" s="19">
        <f>SUM(P14:P21)</f>
        <v>35.96</v>
      </c>
      <c r="Q22" s="19">
        <f t="shared" ref="Q22:AA22" si="3">SUM(Q14:Q21)</f>
        <v>31.849999999999998</v>
      </c>
      <c r="R22" s="19">
        <f t="shared" si="3"/>
        <v>116.11000000000001</v>
      </c>
      <c r="S22" s="19">
        <f t="shared" si="3"/>
        <v>860.49</v>
      </c>
      <c r="T22" s="19">
        <f t="shared" si="3"/>
        <v>21.7</v>
      </c>
      <c r="U22" s="19">
        <f t="shared" si="3"/>
        <v>0.34</v>
      </c>
      <c r="V22" s="19">
        <f t="shared" si="3"/>
        <v>0.39500000000000002</v>
      </c>
      <c r="W22" s="19">
        <f t="shared" si="3"/>
        <v>1.5999999999999999</v>
      </c>
      <c r="X22" s="19">
        <f t="shared" si="3"/>
        <v>129.32999999999998</v>
      </c>
      <c r="Y22" s="19">
        <f t="shared" si="3"/>
        <v>7.83</v>
      </c>
      <c r="Z22" s="19">
        <f t="shared" si="3"/>
        <v>125.39999999999999</v>
      </c>
      <c r="AA22" s="19">
        <f t="shared" si="3"/>
        <v>490.06</v>
      </c>
    </row>
    <row r="23" spans="1:27">
      <c r="A23" s="1" t="s">
        <v>17</v>
      </c>
      <c r="B23" s="8"/>
      <c r="C23" s="38">
        <f t="shared" ref="C23:N23" si="4">C12+C22</f>
        <v>51.47</v>
      </c>
      <c r="D23" s="38">
        <f t="shared" si="4"/>
        <v>49.08</v>
      </c>
      <c r="E23" s="38">
        <f t="shared" si="4"/>
        <v>191.02</v>
      </c>
      <c r="F23" s="38">
        <f t="shared" si="4"/>
        <v>1365.72</v>
      </c>
      <c r="G23" s="38">
        <f t="shared" si="4"/>
        <v>32.85</v>
      </c>
      <c r="H23" s="38">
        <f t="shared" si="4"/>
        <v>42.78</v>
      </c>
      <c r="I23" s="38">
        <f t="shared" si="4"/>
        <v>0.70599999999999996</v>
      </c>
      <c r="J23" s="38">
        <f t="shared" si="4"/>
        <v>1.8599999999999999</v>
      </c>
      <c r="K23" s="38">
        <f t="shared" si="4"/>
        <v>407.39</v>
      </c>
      <c r="L23" s="38">
        <f t="shared" si="4"/>
        <v>14.85</v>
      </c>
      <c r="M23" s="38">
        <f t="shared" si="4"/>
        <v>179.60999999999999</v>
      </c>
      <c r="N23" s="38">
        <f t="shared" si="4"/>
        <v>776.3599999999999</v>
      </c>
      <c r="O23" s="39"/>
      <c r="P23" s="40">
        <f t="shared" ref="P23:AA23" si="5">P22+P12</f>
        <v>52.84</v>
      </c>
      <c r="Q23" s="40">
        <f t="shared" si="5"/>
        <v>40.989999999999995</v>
      </c>
      <c r="R23" s="40">
        <f t="shared" si="5"/>
        <v>220.76000000000002</v>
      </c>
      <c r="S23" s="40">
        <f t="shared" si="5"/>
        <v>1459.22</v>
      </c>
      <c r="T23" s="40">
        <f t="shared" si="5"/>
        <v>33.28</v>
      </c>
      <c r="U23" s="40">
        <f t="shared" si="5"/>
        <v>8.7899999999999991</v>
      </c>
      <c r="V23" s="40">
        <f t="shared" si="5"/>
        <v>0.72</v>
      </c>
      <c r="W23" s="40">
        <f t="shared" si="5"/>
        <v>1.88</v>
      </c>
      <c r="X23" s="40">
        <f t="shared" si="5"/>
        <v>415.84</v>
      </c>
      <c r="Y23" s="40">
        <f t="shared" si="5"/>
        <v>15.59</v>
      </c>
      <c r="Z23" s="40">
        <f t="shared" si="5"/>
        <v>190.70999999999998</v>
      </c>
      <c r="AA23" s="40">
        <f t="shared" si="5"/>
        <v>799.81</v>
      </c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workbookViewId="0">
      <selection activeCell="F29" sqref="F29"/>
    </sheetView>
  </sheetViews>
  <sheetFormatPr defaultRowHeight="15"/>
  <cols>
    <col min="1" max="1" width="29.28515625" customWidth="1"/>
    <col min="2" max="2" width="7.140625" customWidth="1"/>
    <col min="3" max="5" width="3.42578125" customWidth="1"/>
    <col min="6" max="6" width="5.7109375" customWidth="1"/>
    <col min="7" max="13" width="3.42578125" customWidth="1"/>
    <col min="14" max="15" width="5.28515625" customWidth="1"/>
    <col min="16" max="18" width="3.42578125" customWidth="1"/>
    <col min="19" max="19" width="5.42578125" customWidth="1"/>
    <col min="20" max="20" width="3.42578125" customWidth="1"/>
    <col min="21" max="21" width="3.28515625" customWidth="1"/>
    <col min="22" max="25" width="3.42578125" customWidth="1"/>
    <col min="26" max="26" width="4.140625" customWidth="1"/>
    <col min="27" max="27" width="4.7109375" customWidth="1"/>
  </cols>
  <sheetData>
    <row r="1" spans="1:28">
      <c r="A1" s="23" t="s">
        <v>80</v>
      </c>
      <c r="B1" s="23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>
      <c r="A2" s="24" t="s">
        <v>28</v>
      </c>
      <c r="B2" s="23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8" ht="23.25" customHeight="1">
      <c r="A3" s="1" t="s">
        <v>0</v>
      </c>
      <c r="B3" s="28" t="s">
        <v>38</v>
      </c>
      <c r="C3" s="92" t="s">
        <v>14</v>
      </c>
      <c r="D3" s="93"/>
      <c r="E3" s="93"/>
      <c r="F3" s="94"/>
      <c r="G3" s="95" t="s">
        <v>1</v>
      </c>
      <c r="H3" s="96"/>
      <c r="I3" s="96"/>
      <c r="J3" s="97"/>
      <c r="K3" s="95" t="s">
        <v>15</v>
      </c>
      <c r="L3" s="96"/>
      <c r="M3" s="96"/>
      <c r="N3" s="97"/>
      <c r="O3" s="28" t="s">
        <v>39</v>
      </c>
      <c r="P3" s="92" t="s">
        <v>14</v>
      </c>
      <c r="Q3" s="93"/>
      <c r="R3" s="93"/>
      <c r="S3" s="94"/>
      <c r="T3" s="95" t="s">
        <v>1</v>
      </c>
      <c r="U3" s="96"/>
      <c r="V3" s="96"/>
      <c r="W3" s="97"/>
      <c r="X3" s="95" t="s">
        <v>15</v>
      </c>
      <c r="Y3" s="96"/>
      <c r="Z3" s="96"/>
      <c r="AA3" s="97"/>
      <c r="AB3" s="23"/>
    </row>
    <row r="4" spans="1:28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8">
      <c r="A5" s="3" t="s">
        <v>35</v>
      </c>
      <c r="B5" s="5" t="s">
        <v>21</v>
      </c>
      <c r="C5" s="11">
        <v>7.44</v>
      </c>
      <c r="D5" s="11">
        <v>7.48</v>
      </c>
      <c r="E5" s="11">
        <v>36.5</v>
      </c>
      <c r="F5" s="11">
        <v>243</v>
      </c>
      <c r="G5" s="11">
        <v>1.34</v>
      </c>
      <c r="H5" s="11">
        <v>32.4</v>
      </c>
      <c r="I5" s="11">
        <v>0.14399999999999999</v>
      </c>
      <c r="J5" s="11">
        <v>0.1</v>
      </c>
      <c r="K5" s="11">
        <v>136.19999999999999</v>
      </c>
      <c r="L5" s="11">
        <v>0.5</v>
      </c>
      <c r="M5" s="11">
        <v>47.8</v>
      </c>
      <c r="N5" s="11">
        <v>187</v>
      </c>
      <c r="O5" s="32" t="s">
        <v>44</v>
      </c>
      <c r="P5" s="11">
        <f t="shared" ref="P5:AA5" si="0">C5/4*5</f>
        <v>9.3000000000000007</v>
      </c>
      <c r="Q5" s="11">
        <f t="shared" si="0"/>
        <v>9.3500000000000014</v>
      </c>
      <c r="R5" s="11">
        <f t="shared" si="0"/>
        <v>45.625</v>
      </c>
      <c r="S5" s="11">
        <f t="shared" si="0"/>
        <v>303.75</v>
      </c>
      <c r="T5" s="11">
        <f t="shared" si="0"/>
        <v>1.675</v>
      </c>
      <c r="U5" s="11">
        <f t="shared" si="0"/>
        <v>40.5</v>
      </c>
      <c r="V5" s="11">
        <f t="shared" si="0"/>
        <v>0.18</v>
      </c>
      <c r="W5" s="11">
        <f t="shared" si="0"/>
        <v>0.125</v>
      </c>
      <c r="X5" s="11">
        <f t="shared" si="0"/>
        <v>170.25</v>
      </c>
      <c r="Y5" s="11">
        <f t="shared" si="0"/>
        <v>0.625</v>
      </c>
      <c r="Z5" s="11">
        <f t="shared" si="0"/>
        <v>59.75</v>
      </c>
      <c r="AA5" s="11">
        <f t="shared" si="0"/>
        <v>233.75</v>
      </c>
    </row>
    <row r="6" spans="1:28" ht="15" customHeight="1">
      <c r="A6" s="82" t="s">
        <v>91</v>
      </c>
      <c r="B6" s="83">
        <v>50</v>
      </c>
      <c r="C6" s="69">
        <v>4.8</v>
      </c>
      <c r="D6" s="72">
        <v>1.1000000000000001</v>
      </c>
      <c r="E6" s="69">
        <v>28.1</v>
      </c>
      <c r="F6" s="69">
        <v>142</v>
      </c>
      <c r="G6" s="69">
        <v>0.1</v>
      </c>
      <c r="H6" s="69">
        <v>0</v>
      </c>
      <c r="I6" s="69">
        <v>0.1</v>
      </c>
      <c r="J6" s="69">
        <v>0.6</v>
      </c>
      <c r="K6" s="69">
        <v>30</v>
      </c>
      <c r="L6" s="72">
        <v>0.5</v>
      </c>
      <c r="M6" s="69">
        <v>9</v>
      </c>
      <c r="N6" s="69">
        <v>47</v>
      </c>
      <c r="O6" s="83">
        <v>50</v>
      </c>
      <c r="P6" s="69">
        <v>4.8</v>
      </c>
      <c r="Q6" s="69">
        <v>1.1000000000000001</v>
      </c>
      <c r="R6" s="69">
        <v>28.1</v>
      </c>
      <c r="S6" s="69">
        <v>142</v>
      </c>
      <c r="T6" s="69">
        <v>0.1</v>
      </c>
      <c r="U6" s="69">
        <v>0.02</v>
      </c>
      <c r="V6" s="69">
        <v>0.1</v>
      </c>
      <c r="W6" s="69">
        <v>0.6</v>
      </c>
      <c r="X6" s="69">
        <v>30</v>
      </c>
      <c r="Y6" s="69">
        <v>0.5</v>
      </c>
      <c r="Z6" s="69">
        <v>9</v>
      </c>
      <c r="AA6" s="69">
        <v>47</v>
      </c>
    </row>
    <row r="7" spans="1:28">
      <c r="A7" s="3" t="s">
        <v>27</v>
      </c>
      <c r="B7" s="5">
        <v>200</v>
      </c>
      <c r="C7" s="11">
        <v>3.6</v>
      </c>
      <c r="D7" s="11">
        <v>3.3</v>
      </c>
      <c r="E7" s="11">
        <v>25</v>
      </c>
      <c r="F7" s="11">
        <v>144</v>
      </c>
      <c r="G7" s="11">
        <v>1.3</v>
      </c>
      <c r="H7" s="11">
        <v>0</v>
      </c>
      <c r="I7" s="11">
        <v>0</v>
      </c>
      <c r="J7" s="11">
        <v>0.1</v>
      </c>
      <c r="K7" s="11">
        <v>124</v>
      </c>
      <c r="L7" s="11">
        <v>0.8</v>
      </c>
      <c r="M7" s="11">
        <v>36.299999999999997</v>
      </c>
      <c r="N7" s="11">
        <v>109</v>
      </c>
      <c r="O7" s="5">
        <v>200</v>
      </c>
      <c r="P7" s="11">
        <v>3.6</v>
      </c>
      <c r="Q7" s="11">
        <v>3.3</v>
      </c>
      <c r="R7" s="11">
        <v>25</v>
      </c>
      <c r="S7" s="11">
        <v>144</v>
      </c>
      <c r="T7" s="11">
        <v>1.3</v>
      </c>
      <c r="U7" s="11">
        <v>0</v>
      </c>
      <c r="V7" s="11">
        <v>0.04</v>
      </c>
      <c r="W7" s="11">
        <v>0.11</v>
      </c>
      <c r="X7" s="11">
        <v>124</v>
      </c>
      <c r="Y7" s="11">
        <v>0.8</v>
      </c>
      <c r="Z7" s="11">
        <v>36.33</v>
      </c>
      <c r="AA7" s="11">
        <v>108.9</v>
      </c>
    </row>
    <row r="8" spans="1:28">
      <c r="A8" s="3" t="s">
        <v>19</v>
      </c>
      <c r="B8" s="5">
        <v>40</v>
      </c>
      <c r="C8" s="12">
        <v>3</v>
      </c>
      <c r="D8" s="12">
        <v>0.3</v>
      </c>
      <c r="E8" s="12">
        <v>20</v>
      </c>
      <c r="F8" s="12">
        <v>94</v>
      </c>
      <c r="G8" s="12">
        <v>0</v>
      </c>
      <c r="H8" s="12">
        <v>0</v>
      </c>
      <c r="I8" s="12">
        <v>4.3999999999999997E-2</v>
      </c>
      <c r="J8" s="12">
        <v>0</v>
      </c>
      <c r="K8" s="12">
        <v>8</v>
      </c>
      <c r="L8" s="12">
        <v>0.4</v>
      </c>
      <c r="M8" s="12">
        <v>13.6</v>
      </c>
      <c r="N8" s="12">
        <v>30.4</v>
      </c>
      <c r="O8" s="5">
        <v>40</v>
      </c>
      <c r="P8" s="12">
        <v>3</v>
      </c>
      <c r="Q8" s="12">
        <v>0.3</v>
      </c>
      <c r="R8" s="12">
        <v>20</v>
      </c>
      <c r="S8" s="12">
        <v>94</v>
      </c>
      <c r="T8" s="12">
        <v>0</v>
      </c>
      <c r="U8" s="12">
        <v>0</v>
      </c>
      <c r="V8" s="12">
        <v>4.3999999999999997E-2</v>
      </c>
      <c r="W8" s="12">
        <v>0</v>
      </c>
      <c r="X8" s="12">
        <v>8</v>
      </c>
      <c r="Y8" s="12">
        <v>0.4</v>
      </c>
      <c r="Z8" s="12">
        <v>13.6</v>
      </c>
      <c r="AA8" s="12">
        <v>30.4</v>
      </c>
    </row>
    <row r="9" spans="1:28">
      <c r="A9" s="3" t="s">
        <v>18</v>
      </c>
      <c r="B9" s="15">
        <v>10</v>
      </c>
      <c r="C9" s="11">
        <v>0.05</v>
      </c>
      <c r="D9" s="11">
        <v>8.1999999999999993</v>
      </c>
      <c r="E9" s="11">
        <v>0.08</v>
      </c>
      <c r="F9" s="11">
        <v>74.8</v>
      </c>
      <c r="G9" s="11">
        <v>0</v>
      </c>
      <c r="H9" s="11">
        <v>34</v>
      </c>
      <c r="I9" s="11">
        <v>0</v>
      </c>
      <c r="J9" s="11">
        <v>0</v>
      </c>
      <c r="K9" s="11">
        <v>1.2</v>
      </c>
      <c r="L9" s="11">
        <v>0.02</v>
      </c>
      <c r="M9" s="11">
        <v>0</v>
      </c>
      <c r="N9" s="11">
        <v>1.6</v>
      </c>
      <c r="O9" s="15">
        <v>10</v>
      </c>
      <c r="P9" s="11">
        <v>0.05</v>
      </c>
      <c r="Q9" s="11">
        <v>8.1999999999999993</v>
      </c>
      <c r="R9" s="11">
        <v>0.08</v>
      </c>
      <c r="S9" s="11">
        <v>74.8</v>
      </c>
      <c r="T9" s="11">
        <v>0</v>
      </c>
      <c r="U9" s="11">
        <v>34</v>
      </c>
      <c r="V9" s="11">
        <v>0</v>
      </c>
      <c r="W9" s="11">
        <v>0</v>
      </c>
      <c r="X9" s="11">
        <v>1.2</v>
      </c>
      <c r="Y9" s="11">
        <v>0.02</v>
      </c>
      <c r="Z9" s="11">
        <v>0</v>
      </c>
      <c r="AA9" s="11">
        <v>1.6</v>
      </c>
    </row>
    <row r="10" spans="1:28">
      <c r="A10" s="3" t="s">
        <v>83</v>
      </c>
      <c r="B10" s="5">
        <v>200</v>
      </c>
      <c r="C10" s="11">
        <v>0.8</v>
      </c>
      <c r="D10" s="11">
        <v>0.6</v>
      </c>
      <c r="E10" s="11">
        <v>20.6</v>
      </c>
      <c r="F10" s="11">
        <v>94</v>
      </c>
      <c r="G10" s="11">
        <v>10</v>
      </c>
      <c r="H10" s="11">
        <v>0</v>
      </c>
      <c r="I10" s="11">
        <v>0.04</v>
      </c>
      <c r="J10" s="11">
        <v>0</v>
      </c>
      <c r="K10" s="11">
        <v>38</v>
      </c>
      <c r="L10" s="11">
        <v>4.5999999999999996</v>
      </c>
      <c r="M10" s="11">
        <v>18</v>
      </c>
      <c r="N10" s="11">
        <v>22</v>
      </c>
      <c r="O10" s="5">
        <v>200</v>
      </c>
      <c r="P10" s="11">
        <v>0.8</v>
      </c>
      <c r="Q10" s="11">
        <v>0.6</v>
      </c>
      <c r="R10" s="11">
        <v>20.6</v>
      </c>
      <c r="S10" s="11">
        <v>94</v>
      </c>
      <c r="T10" s="11">
        <v>10</v>
      </c>
      <c r="U10" s="11">
        <v>0</v>
      </c>
      <c r="V10" s="11">
        <v>0.04</v>
      </c>
      <c r="W10" s="11">
        <v>0</v>
      </c>
      <c r="X10" s="11">
        <v>38</v>
      </c>
      <c r="Y10" s="11">
        <v>4.5999999999999996</v>
      </c>
      <c r="Z10" s="11">
        <v>18</v>
      </c>
      <c r="AA10" s="11">
        <v>22</v>
      </c>
    </row>
    <row r="11" spans="1:28">
      <c r="A11" s="3"/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>
      <c r="A12" s="9" t="s">
        <v>16</v>
      </c>
      <c r="B12" s="32"/>
      <c r="C12" s="16">
        <f>C5+C6+C7+C8+C9+C10+C11</f>
        <v>19.690000000000001</v>
      </c>
      <c r="D12" s="16">
        <f t="shared" ref="D12:N12" si="1">D5+D6+D7+D8+D9+D10+D11</f>
        <v>20.98</v>
      </c>
      <c r="E12" s="16">
        <f t="shared" si="1"/>
        <v>130.28</v>
      </c>
      <c r="F12" s="16">
        <f t="shared" si="1"/>
        <v>791.8</v>
      </c>
      <c r="G12" s="16">
        <f t="shared" si="1"/>
        <v>12.74</v>
      </c>
      <c r="H12" s="16">
        <f t="shared" si="1"/>
        <v>66.400000000000006</v>
      </c>
      <c r="I12" s="16">
        <f t="shared" si="1"/>
        <v>0.32799999999999996</v>
      </c>
      <c r="J12" s="16">
        <f t="shared" si="1"/>
        <v>0.79999999999999993</v>
      </c>
      <c r="K12" s="16">
        <f t="shared" si="1"/>
        <v>337.4</v>
      </c>
      <c r="L12" s="16">
        <f t="shared" si="1"/>
        <v>6.82</v>
      </c>
      <c r="M12" s="16">
        <f t="shared" si="1"/>
        <v>124.69999999999999</v>
      </c>
      <c r="N12" s="16">
        <f t="shared" si="1"/>
        <v>397</v>
      </c>
      <c r="O12" s="27"/>
      <c r="P12" s="16">
        <f>P5+P6+P7+P8+P9+P10+P11</f>
        <v>21.550000000000004</v>
      </c>
      <c r="Q12" s="16">
        <f t="shared" ref="Q12:AA12" si="2">Q5+Q6+Q7+Q8+Q9+Q10+Q11</f>
        <v>22.85</v>
      </c>
      <c r="R12" s="16">
        <f t="shared" si="2"/>
        <v>139.405</v>
      </c>
      <c r="S12" s="16">
        <f t="shared" si="2"/>
        <v>852.55</v>
      </c>
      <c r="T12" s="16">
        <f t="shared" si="2"/>
        <v>13.074999999999999</v>
      </c>
      <c r="U12" s="16">
        <f t="shared" si="2"/>
        <v>74.52000000000001</v>
      </c>
      <c r="V12" s="16">
        <f t="shared" si="2"/>
        <v>0.40399999999999997</v>
      </c>
      <c r="W12" s="16">
        <f t="shared" si="2"/>
        <v>0.83499999999999996</v>
      </c>
      <c r="X12" s="16">
        <f t="shared" si="2"/>
        <v>371.45</v>
      </c>
      <c r="Y12" s="16">
        <f t="shared" si="2"/>
        <v>6.9450000000000003</v>
      </c>
      <c r="Z12" s="16">
        <f t="shared" si="2"/>
        <v>136.68</v>
      </c>
      <c r="AA12" s="16">
        <f t="shared" si="2"/>
        <v>443.65</v>
      </c>
    </row>
    <row r="13" spans="1:28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27"/>
      <c r="W13" s="13"/>
      <c r="X13" s="13"/>
      <c r="Y13" s="13"/>
      <c r="Z13" s="13"/>
      <c r="AA13" s="13"/>
    </row>
    <row r="14" spans="1:28" s="4" customFormat="1" ht="18.75" customHeight="1">
      <c r="A14" s="53"/>
      <c r="B14" s="5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spans="1:28" ht="28.5" customHeight="1">
      <c r="A15" s="49" t="s">
        <v>99</v>
      </c>
      <c r="B15" s="41" t="s">
        <v>48</v>
      </c>
      <c r="C15" s="31">
        <v>4.32</v>
      </c>
      <c r="D15" s="31">
        <v>7.14</v>
      </c>
      <c r="E15" s="31">
        <v>8.08</v>
      </c>
      <c r="F15" s="31">
        <v>117.28</v>
      </c>
      <c r="G15" s="31">
        <v>8.27</v>
      </c>
      <c r="H15" s="31">
        <v>8.0000000000000002E-3</v>
      </c>
      <c r="I15" s="31">
        <v>0.03</v>
      </c>
      <c r="J15" s="31">
        <v>2.04</v>
      </c>
      <c r="K15" s="31">
        <v>27.6</v>
      </c>
      <c r="L15" s="31">
        <v>1.76</v>
      </c>
      <c r="M15" s="31">
        <v>31.68</v>
      </c>
      <c r="N15" s="31">
        <v>116.8</v>
      </c>
      <c r="O15" s="41" t="s">
        <v>121</v>
      </c>
      <c r="P15" s="31">
        <v>5.4</v>
      </c>
      <c r="Q15" s="31">
        <v>8.8699999999999992</v>
      </c>
      <c r="R15" s="31">
        <v>10.1</v>
      </c>
      <c r="S15" s="31">
        <v>146.6</v>
      </c>
      <c r="T15" s="31">
        <v>10.34</v>
      </c>
      <c r="U15" s="31">
        <v>0.01</v>
      </c>
      <c r="V15" s="31">
        <v>0.04</v>
      </c>
      <c r="W15" s="31">
        <v>2.5499999999999998</v>
      </c>
      <c r="X15" s="31">
        <v>34.5</v>
      </c>
      <c r="Y15" s="31">
        <v>2.2000000000000002</v>
      </c>
      <c r="Z15" s="31">
        <v>39.6</v>
      </c>
      <c r="AA15" s="31">
        <v>146</v>
      </c>
    </row>
    <row r="16" spans="1:28">
      <c r="A16" s="37" t="s">
        <v>84</v>
      </c>
      <c r="B16" s="48" t="s">
        <v>119</v>
      </c>
      <c r="C16" s="11">
        <v>17.95</v>
      </c>
      <c r="D16" s="11">
        <v>17.600000000000001</v>
      </c>
      <c r="E16" s="11">
        <v>38.369999999999997</v>
      </c>
      <c r="F16" s="11">
        <v>439.12</v>
      </c>
      <c r="G16" s="11">
        <v>2.82</v>
      </c>
      <c r="H16" s="31">
        <v>0</v>
      </c>
      <c r="I16" s="31">
        <v>0.15</v>
      </c>
      <c r="J16" s="31">
        <v>0.72</v>
      </c>
      <c r="K16" s="31">
        <v>42.47</v>
      </c>
      <c r="L16" s="31">
        <v>3.8</v>
      </c>
      <c r="M16" s="31">
        <v>35.53</v>
      </c>
      <c r="N16" s="31">
        <v>377.74</v>
      </c>
      <c r="O16" s="48" t="s">
        <v>120</v>
      </c>
      <c r="P16" s="11">
        <v>20.39</v>
      </c>
      <c r="Q16" s="11">
        <v>20</v>
      </c>
      <c r="R16" s="11">
        <v>43.5</v>
      </c>
      <c r="S16" s="11">
        <v>499</v>
      </c>
      <c r="T16" s="11">
        <v>3.15</v>
      </c>
      <c r="U16" s="31">
        <v>0</v>
      </c>
      <c r="V16" s="31">
        <v>0.17</v>
      </c>
      <c r="W16" s="31">
        <v>0.8</v>
      </c>
      <c r="X16" s="31">
        <v>48.26</v>
      </c>
      <c r="Y16" s="31">
        <v>4.3</v>
      </c>
      <c r="Z16" s="31">
        <v>40.4</v>
      </c>
      <c r="AA16" s="31">
        <v>429.25</v>
      </c>
    </row>
    <row r="17" spans="1:27">
      <c r="A17" s="67" t="s">
        <v>24</v>
      </c>
      <c r="B17" s="68">
        <v>200</v>
      </c>
      <c r="C17" s="69">
        <v>0.5</v>
      </c>
      <c r="D17" s="69">
        <v>0</v>
      </c>
      <c r="E17" s="69">
        <v>27</v>
      </c>
      <c r="F17" s="69">
        <v>110</v>
      </c>
      <c r="G17" s="69">
        <v>0.5</v>
      </c>
      <c r="H17" s="69">
        <v>0</v>
      </c>
      <c r="I17" s="69">
        <v>0.01</v>
      </c>
      <c r="J17" s="69">
        <v>0</v>
      </c>
      <c r="K17" s="69">
        <v>28</v>
      </c>
      <c r="L17" s="69">
        <v>1.5</v>
      </c>
      <c r="M17" s="69">
        <v>22.33</v>
      </c>
      <c r="N17" s="69">
        <v>26.33</v>
      </c>
      <c r="O17" s="68">
        <v>200</v>
      </c>
      <c r="P17" s="69">
        <v>0.5</v>
      </c>
      <c r="Q17" s="69">
        <v>0</v>
      </c>
      <c r="R17" s="69">
        <v>27</v>
      </c>
      <c r="S17" s="69">
        <v>110</v>
      </c>
      <c r="T17" s="69">
        <v>0.5</v>
      </c>
      <c r="U17" s="69">
        <v>0</v>
      </c>
      <c r="V17" s="69">
        <v>0.01</v>
      </c>
      <c r="W17" s="69">
        <v>0</v>
      </c>
      <c r="X17" s="69">
        <v>28</v>
      </c>
      <c r="Y17" s="69">
        <v>1.5</v>
      </c>
      <c r="Z17" s="69">
        <v>22.33</v>
      </c>
      <c r="AA17" s="69">
        <v>26.33</v>
      </c>
    </row>
    <row r="18" spans="1:27">
      <c r="A18" s="3" t="s">
        <v>19</v>
      </c>
      <c r="B18" s="5">
        <v>40</v>
      </c>
      <c r="C18" s="12">
        <v>3</v>
      </c>
      <c r="D18" s="12">
        <v>0.3</v>
      </c>
      <c r="E18" s="12">
        <v>20</v>
      </c>
      <c r="F18" s="12">
        <v>94</v>
      </c>
      <c r="G18" s="12">
        <v>0</v>
      </c>
      <c r="H18" s="12">
        <v>0</v>
      </c>
      <c r="I18" s="12">
        <v>4.3999999999999997E-2</v>
      </c>
      <c r="J18" s="12">
        <v>0</v>
      </c>
      <c r="K18" s="12">
        <v>8</v>
      </c>
      <c r="L18" s="12">
        <v>0.4</v>
      </c>
      <c r="M18" s="12">
        <v>13.6</v>
      </c>
      <c r="N18" s="12">
        <v>30.4</v>
      </c>
      <c r="O18" s="5">
        <v>50</v>
      </c>
      <c r="P18" s="12">
        <v>3.8</v>
      </c>
      <c r="Q18" s="12">
        <v>0.4</v>
      </c>
      <c r="R18" s="12">
        <v>24.6</v>
      </c>
      <c r="S18" s="12">
        <v>117.5</v>
      </c>
      <c r="T18" s="12">
        <v>0</v>
      </c>
      <c r="U18" s="12">
        <v>0</v>
      </c>
      <c r="V18" s="12">
        <v>5.5E-2</v>
      </c>
      <c r="W18" s="12">
        <v>0</v>
      </c>
      <c r="X18" s="12">
        <v>10</v>
      </c>
      <c r="Y18" s="12">
        <v>0.55000000000000004</v>
      </c>
      <c r="Z18" s="12">
        <v>17</v>
      </c>
      <c r="AA18" s="12">
        <v>38</v>
      </c>
    </row>
    <row r="19" spans="1:27">
      <c r="A19" s="7" t="s">
        <v>49</v>
      </c>
      <c r="B19" s="8">
        <v>40</v>
      </c>
      <c r="C19" s="7">
        <v>2.6</v>
      </c>
      <c r="D19" s="7">
        <v>0.5</v>
      </c>
      <c r="E19" s="7">
        <v>14</v>
      </c>
      <c r="F19" s="7">
        <v>72.400000000000006</v>
      </c>
      <c r="G19" s="7">
        <v>0</v>
      </c>
      <c r="H19" s="7">
        <v>0</v>
      </c>
      <c r="I19" s="7">
        <v>0.1</v>
      </c>
      <c r="J19" s="7">
        <v>0</v>
      </c>
      <c r="K19" s="7">
        <v>14</v>
      </c>
      <c r="L19" s="7">
        <v>1.6</v>
      </c>
      <c r="M19" s="7">
        <v>13.6</v>
      </c>
      <c r="N19" s="7">
        <v>30.4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9" t="s">
        <v>16</v>
      </c>
      <c r="B20" s="8"/>
      <c r="C20" s="18">
        <f>C15+C16+C17+C18+C19</f>
        <v>28.37</v>
      </c>
      <c r="D20" s="18">
        <f t="shared" ref="D20:N20" si="3">D15+D16+D17+D18+D19</f>
        <v>25.540000000000003</v>
      </c>
      <c r="E20" s="18">
        <f t="shared" si="3"/>
        <v>107.44999999999999</v>
      </c>
      <c r="F20" s="18">
        <f t="shared" si="3"/>
        <v>832.8</v>
      </c>
      <c r="G20" s="18">
        <f t="shared" si="3"/>
        <v>11.59</v>
      </c>
      <c r="H20" s="18">
        <f t="shared" si="3"/>
        <v>8.0000000000000002E-3</v>
      </c>
      <c r="I20" s="18">
        <f t="shared" si="3"/>
        <v>0.33399999999999996</v>
      </c>
      <c r="J20" s="18">
        <f t="shared" si="3"/>
        <v>2.76</v>
      </c>
      <c r="K20" s="18">
        <f t="shared" si="3"/>
        <v>120.07</v>
      </c>
      <c r="L20" s="18">
        <f t="shared" si="3"/>
        <v>9.06</v>
      </c>
      <c r="M20" s="18">
        <f t="shared" si="3"/>
        <v>116.74</v>
      </c>
      <c r="N20" s="18">
        <f t="shared" si="3"/>
        <v>581.66999999999996</v>
      </c>
      <c r="O20" s="29"/>
      <c r="P20" s="18">
        <f>SUM(P14:P19)</f>
        <v>33.39</v>
      </c>
      <c r="Q20" s="18">
        <f t="shared" ref="Q20:AA20" si="4">SUM(Q14:Q19)</f>
        <v>29.869999999999997</v>
      </c>
      <c r="R20" s="18">
        <f t="shared" si="4"/>
        <v>122.19999999999999</v>
      </c>
      <c r="S20" s="18">
        <f t="shared" si="4"/>
        <v>963.6</v>
      </c>
      <c r="T20" s="18">
        <f t="shared" si="4"/>
        <v>13.99</v>
      </c>
      <c r="U20" s="18">
        <f t="shared" si="4"/>
        <v>0.01</v>
      </c>
      <c r="V20" s="18">
        <f t="shared" si="4"/>
        <v>0.36499999999999999</v>
      </c>
      <c r="W20" s="18">
        <f t="shared" si="4"/>
        <v>3.3499999999999996</v>
      </c>
      <c r="X20" s="18">
        <f t="shared" si="4"/>
        <v>138.26</v>
      </c>
      <c r="Y20" s="18">
        <f t="shared" si="4"/>
        <v>10.5</v>
      </c>
      <c r="Z20" s="18">
        <f t="shared" si="4"/>
        <v>136.32999999999998</v>
      </c>
      <c r="AA20" s="18">
        <f t="shared" si="4"/>
        <v>677.58</v>
      </c>
    </row>
    <row r="21" spans="1:27">
      <c r="A21" s="1" t="s">
        <v>17</v>
      </c>
      <c r="B21" s="8"/>
      <c r="C21" s="38">
        <f t="shared" ref="C21:N21" si="5">C12+C20</f>
        <v>48.06</v>
      </c>
      <c r="D21" s="38">
        <f t="shared" si="5"/>
        <v>46.52</v>
      </c>
      <c r="E21" s="38">
        <f t="shared" si="5"/>
        <v>237.73</v>
      </c>
      <c r="F21" s="38">
        <f t="shared" si="5"/>
        <v>1624.6</v>
      </c>
      <c r="G21" s="38">
        <f t="shared" si="5"/>
        <v>24.33</v>
      </c>
      <c r="H21" s="38">
        <f t="shared" si="5"/>
        <v>66.408000000000001</v>
      </c>
      <c r="I21" s="38">
        <f t="shared" si="5"/>
        <v>0.66199999999999992</v>
      </c>
      <c r="J21" s="38">
        <f t="shared" si="5"/>
        <v>3.5599999999999996</v>
      </c>
      <c r="K21" s="38">
        <f t="shared" si="5"/>
        <v>457.46999999999997</v>
      </c>
      <c r="L21" s="38">
        <f t="shared" si="5"/>
        <v>15.88</v>
      </c>
      <c r="M21" s="38">
        <f t="shared" si="5"/>
        <v>241.44</v>
      </c>
      <c r="N21" s="38">
        <f t="shared" si="5"/>
        <v>978.67</v>
      </c>
      <c r="O21" s="38"/>
      <c r="P21" s="38">
        <f t="shared" ref="P21:AA21" si="6">P12+P20</f>
        <v>54.940000000000005</v>
      </c>
      <c r="Q21" s="38">
        <f t="shared" si="6"/>
        <v>52.72</v>
      </c>
      <c r="R21" s="38">
        <f t="shared" si="6"/>
        <v>261.60500000000002</v>
      </c>
      <c r="S21" s="38">
        <f t="shared" si="6"/>
        <v>1816.15</v>
      </c>
      <c r="T21" s="38">
        <f t="shared" si="6"/>
        <v>27.064999999999998</v>
      </c>
      <c r="U21" s="38">
        <f t="shared" si="6"/>
        <v>74.530000000000015</v>
      </c>
      <c r="V21" s="38">
        <f t="shared" si="6"/>
        <v>0.76899999999999991</v>
      </c>
      <c r="W21" s="38">
        <f t="shared" si="6"/>
        <v>4.1849999999999996</v>
      </c>
      <c r="X21" s="38">
        <f t="shared" si="6"/>
        <v>509.71</v>
      </c>
      <c r="Y21" s="38">
        <f t="shared" si="6"/>
        <v>17.445</v>
      </c>
      <c r="Z21" s="38">
        <f t="shared" si="6"/>
        <v>273.01</v>
      </c>
      <c r="AA21" s="38">
        <f t="shared" si="6"/>
        <v>1121.23</v>
      </c>
    </row>
    <row r="22" spans="1:27">
      <c r="C22" s="30"/>
      <c r="D22" s="30"/>
      <c r="E22" s="30"/>
      <c r="F22" s="3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4" spans="1:2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7">
      <c r="K25" s="46"/>
    </row>
    <row r="32" spans="1:27">
      <c r="J32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workbookViewId="0">
      <selection activeCell="A29" sqref="A29"/>
    </sheetView>
  </sheetViews>
  <sheetFormatPr defaultRowHeight="15"/>
  <cols>
    <col min="1" max="1" width="29" customWidth="1"/>
    <col min="2" max="2" width="5.140625" customWidth="1"/>
    <col min="3" max="5" width="3.42578125" customWidth="1"/>
    <col min="6" max="6" width="5.7109375" customWidth="1"/>
    <col min="7" max="13" width="3.42578125" customWidth="1"/>
    <col min="14" max="14" width="4.7109375" customWidth="1"/>
    <col min="15" max="15" width="5.28515625" customWidth="1"/>
    <col min="16" max="18" width="3.42578125" customWidth="1"/>
    <col min="19" max="19" width="5.7109375" customWidth="1"/>
    <col min="20" max="25" width="3.42578125" customWidth="1"/>
    <col min="26" max="26" width="4.28515625" customWidth="1"/>
    <col min="27" max="27" width="6.28515625" customWidth="1"/>
  </cols>
  <sheetData>
    <row r="1" spans="1:27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30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s="4" customFormat="1" ht="11.25">
      <c r="A5" s="37" t="s">
        <v>69</v>
      </c>
      <c r="B5" s="5" t="s">
        <v>21</v>
      </c>
      <c r="C5" s="11">
        <v>5.54</v>
      </c>
      <c r="D5" s="11">
        <v>8.6199999999999992</v>
      </c>
      <c r="E5" s="11">
        <v>32.4</v>
      </c>
      <c r="F5" s="11">
        <v>229.4</v>
      </c>
      <c r="G5" s="11">
        <v>1.54</v>
      </c>
      <c r="H5" s="11">
        <v>34.6</v>
      </c>
      <c r="I5" s="11">
        <v>0.1</v>
      </c>
      <c r="J5" s="11">
        <v>0.1</v>
      </c>
      <c r="K5" s="11">
        <v>216.2</v>
      </c>
      <c r="L5" s="11">
        <v>0.7</v>
      </c>
      <c r="M5" s="11">
        <v>63.7</v>
      </c>
      <c r="N5" s="11">
        <v>228.5</v>
      </c>
      <c r="O5" s="5" t="s">
        <v>105</v>
      </c>
      <c r="P5" s="11">
        <v>6.62</v>
      </c>
      <c r="Q5" s="11">
        <v>10.56</v>
      </c>
      <c r="R5" s="11">
        <v>39.36</v>
      </c>
      <c r="S5" s="11">
        <f t="shared" ref="S5:W5" si="0">F5/20*25</f>
        <v>286.75</v>
      </c>
      <c r="T5" s="11">
        <v>1.8</v>
      </c>
      <c r="U5" s="11">
        <v>41.28</v>
      </c>
      <c r="V5" s="11">
        <v>0.1</v>
      </c>
      <c r="W5" s="11">
        <f t="shared" si="0"/>
        <v>0.125</v>
      </c>
      <c r="X5" s="11">
        <v>259.2</v>
      </c>
      <c r="Y5" s="11">
        <v>0.9</v>
      </c>
      <c r="Z5" s="11">
        <v>76.42</v>
      </c>
      <c r="AA5" s="11">
        <v>274.2</v>
      </c>
    </row>
    <row r="6" spans="1:27">
      <c r="A6" s="3" t="s">
        <v>79</v>
      </c>
      <c r="B6" s="5" t="s">
        <v>106</v>
      </c>
      <c r="C6" s="12">
        <v>0.1</v>
      </c>
      <c r="D6" s="12">
        <v>0</v>
      </c>
      <c r="E6" s="12">
        <v>14</v>
      </c>
      <c r="F6" s="12">
        <v>54.8</v>
      </c>
      <c r="G6" s="12">
        <v>2.8</v>
      </c>
      <c r="H6" s="12">
        <v>0</v>
      </c>
      <c r="I6" s="12">
        <v>0</v>
      </c>
      <c r="J6" s="12">
        <v>0</v>
      </c>
      <c r="K6" s="12">
        <v>13.06</v>
      </c>
      <c r="L6" s="12">
        <v>0</v>
      </c>
      <c r="M6" s="12">
        <v>1.55</v>
      </c>
      <c r="N6" s="12">
        <v>2.89</v>
      </c>
      <c r="O6" s="5" t="s">
        <v>106</v>
      </c>
      <c r="P6" s="12">
        <v>0.1</v>
      </c>
      <c r="Q6" s="12">
        <v>0</v>
      </c>
      <c r="R6" s="12">
        <v>14</v>
      </c>
      <c r="S6" s="12">
        <v>54.8</v>
      </c>
      <c r="T6" s="12">
        <v>2.8</v>
      </c>
      <c r="U6" s="12">
        <v>0</v>
      </c>
      <c r="V6" s="12">
        <v>0</v>
      </c>
      <c r="W6" s="12">
        <v>0</v>
      </c>
      <c r="X6" s="12">
        <v>13.06</v>
      </c>
      <c r="Y6" s="12">
        <v>0</v>
      </c>
      <c r="Z6" s="12">
        <v>1.55</v>
      </c>
      <c r="AA6" s="12">
        <v>2.89</v>
      </c>
    </row>
    <row r="7" spans="1:27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>
      <c r="A8" s="3" t="s">
        <v>20</v>
      </c>
      <c r="B8" s="15">
        <v>20</v>
      </c>
      <c r="C8" s="11">
        <v>5.0999999999999996</v>
      </c>
      <c r="D8" s="11">
        <v>5.2</v>
      </c>
      <c r="E8" s="11">
        <v>0</v>
      </c>
      <c r="F8" s="11">
        <v>68.599999999999994</v>
      </c>
      <c r="G8" s="11">
        <v>0.1</v>
      </c>
      <c r="H8" s="11">
        <v>25</v>
      </c>
      <c r="I8" s="11">
        <v>0</v>
      </c>
      <c r="J8" s="11">
        <v>0</v>
      </c>
      <c r="K8" s="11">
        <v>180</v>
      </c>
      <c r="L8" s="11">
        <v>0.2</v>
      </c>
      <c r="M8" s="11">
        <v>9</v>
      </c>
      <c r="N8" s="11">
        <v>113</v>
      </c>
      <c r="O8" s="15">
        <v>20</v>
      </c>
      <c r="P8" s="11">
        <v>5.0999999999999996</v>
      </c>
      <c r="Q8" s="11">
        <v>5.2</v>
      </c>
      <c r="R8" s="11">
        <v>0</v>
      </c>
      <c r="S8" s="11">
        <v>68.599999999999994</v>
      </c>
      <c r="T8" s="11">
        <v>0.1</v>
      </c>
      <c r="U8" s="11">
        <v>25</v>
      </c>
      <c r="V8" s="11">
        <v>0</v>
      </c>
      <c r="W8" s="11">
        <v>0</v>
      </c>
      <c r="X8" s="11">
        <v>180</v>
      </c>
      <c r="Y8" s="11">
        <v>0.2</v>
      </c>
      <c r="Z8" s="11">
        <v>9</v>
      </c>
      <c r="AA8" s="11">
        <v>113</v>
      </c>
    </row>
    <row r="9" spans="1:27">
      <c r="A9" s="3" t="s">
        <v>83</v>
      </c>
      <c r="B9" s="5">
        <v>200</v>
      </c>
      <c r="C9" s="11">
        <v>0.8</v>
      </c>
      <c r="D9" s="11">
        <v>0.8</v>
      </c>
      <c r="E9" s="11">
        <v>19.600000000000001</v>
      </c>
      <c r="F9" s="11">
        <v>94</v>
      </c>
      <c r="G9" s="11">
        <v>20</v>
      </c>
      <c r="H9" s="11">
        <v>0</v>
      </c>
      <c r="I9" s="11">
        <v>0.06</v>
      </c>
      <c r="J9" s="11">
        <v>0</v>
      </c>
      <c r="K9" s="11">
        <v>32</v>
      </c>
      <c r="L9" s="11">
        <v>4.4000000000000004</v>
      </c>
      <c r="M9" s="11">
        <v>9</v>
      </c>
      <c r="N9" s="11">
        <v>11</v>
      </c>
      <c r="O9" s="5">
        <v>200</v>
      </c>
      <c r="P9" s="11">
        <v>0.8</v>
      </c>
      <c r="Q9" s="11">
        <v>0.8</v>
      </c>
      <c r="R9" s="11">
        <v>19.600000000000001</v>
      </c>
      <c r="S9" s="11">
        <v>94</v>
      </c>
      <c r="T9" s="11">
        <v>20</v>
      </c>
      <c r="U9" s="11">
        <v>0</v>
      </c>
      <c r="V9" s="11">
        <v>0.06</v>
      </c>
      <c r="W9" s="11">
        <v>0</v>
      </c>
      <c r="X9" s="11">
        <v>32</v>
      </c>
      <c r="Y9" s="11">
        <v>4.4000000000000004</v>
      </c>
      <c r="Z9" s="11">
        <v>9</v>
      </c>
      <c r="AA9" s="11">
        <v>11</v>
      </c>
    </row>
    <row r="10" spans="1:27">
      <c r="A10" s="3" t="s">
        <v>18</v>
      </c>
      <c r="B10" s="15">
        <v>10</v>
      </c>
      <c r="C10" s="11">
        <v>0.05</v>
      </c>
      <c r="D10" s="11">
        <v>8.1999999999999993</v>
      </c>
      <c r="E10" s="11">
        <v>0.08</v>
      </c>
      <c r="F10" s="11">
        <v>74.8</v>
      </c>
      <c r="G10" s="11">
        <v>0</v>
      </c>
      <c r="H10" s="11">
        <v>34</v>
      </c>
      <c r="I10" s="11">
        <v>0</v>
      </c>
      <c r="J10" s="11">
        <v>0</v>
      </c>
      <c r="K10" s="11">
        <v>1.2</v>
      </c>
      <c r="L10" s="11">
        <v>0.02</v>
      </c>
      <c r="M10" s="11">
        <v>0</v>
      </c>
      <c r="N10" s="11">
        <v>1.6</v>
      </c>
      <c r="O10" s="15">
        <v>10</v>
      </c>
      <c r="P10" s="11">
        <v>0.05</v>
      </c>
      <c r="Q10" s="11">
        <v>8.1999999999999993</v>
      </c>
      <c r="R10" s="11">
        <v>0.08</v>
      </c>
      <c r="S10" s="11">
        <v>74.8</v>
      </c>
      <c r="T10" s="11">
        <v>0</v>
      </c>
      <c r="U10" s="11">
        <v>34</v>
      </c>
      <c r="V10" s="11">
        <v>0</v>
      </c>
      <c r="W10" s="11">
        <v>0</v>
      </c>
      <c r="X10" s="11">
        <v>1.2</v>
      </c>
      <c r="Y10" s="11">
        <v>0.02</v>
      </c>
      <c r="Z10" s="11">
        <v>0</v>
      </c>
      <c r="AA10" s="11">
        <v>1.6</v>
      </c>
    </row>
    <row r="11" spans="1:27">
      <c r="A11" s="3" t="s">
        <v>104</v>
      </c>
      <c r="B11" s="8">
        <v>50</v>
      </c>
      <c r="C11" s="11">
        <v>5.2</v>
      </c>
      <c r="D11" s="11">
        <v>2.6</v>
      </c>
      <c r="E11" s="11">
        <v>38.4</v>
      </c>
      <c r="F11" s="11">
        <v>229</v>
      </c>
      <c r="G11" s="11">
        <v>0</v>
      </c>
      <c r="H11" s="11">
        <v>0.03</v>
      </c>
      <c r="I11" s="11">
        <v>0.03</v>
      </c>
      <c r="J11" s="11">
        <v>13</v>
      </c>
      <c r="K11" s="11">
        <v>0.3</v>
      </c>
      <c r="L11" s="21">
        <v>0</v>
      </c>
      <c r="M11" s="11">
        <v>0</v>
      </c>
      <c r="N11" s="11">
        <v>0</v>
      </c>
      <c r="O11" s="8">
        <v>50</v>
      </c>
      <c r="P11" s="11">
        <v>5.2</v>
      </c>
      <c r="Q11" s="11">
        <v>2.6</v>
      </c>
      <c r="R11" s="11">
        <v>38.4</v>
      </c>
      <c r="S11" s="11">
        <v>229</v>
      </c>
      <c r="T11" s="11">
        <v>0</v>
      </c>
      <c r="U11" s="11">
        <v>0.03</v>
      </c>
      <c r="V11" s="11">
        <v>0.03</v>
      </c>
      <c r="W11" s="11">
        <v>13</v>
      </c>
      <c r="X11" s="11">
        <v>0.3</v>
      </c>
      <c r="Y11" s="21">
        <v>0</v>
      </c>
      <c r="Z11" s="11">
        <v>0</v>
      </c>
      <c r="AA11" s="11">
        <v>0</v>
      </c>
    </row>
    <row r="12" spans="1:27">
      <c r="A12" s="9" t="s">
        <v>16</v>
      </c>
      <c r="B12" s="5"/>
      <c r="C12" s="16">
        <f>C5+C6+C7+C8+C9+C10+C11</f>
        <v>19.790000000000003</v>
      </c>
      <c r="D12" s="16">
        <f t="shared" ref="D12:N12" si="1">D5+D6+D7+D8+D9+D10+D11</f>
        <v>25.720000000000002</v>
      </c>
      <c r="E12" s="16">
        <f t="shared" si="1"/>
        <v>124.47999999999999</v>
      </c>
      <c r="F12" s="16">
        <f t="shared" si="1"/>
        <v>844.59999999999991</v>
      </c>
      <c r="G12" s="16">
        <f t="shared" si="1"/>
        <v>24.439999999999998</v>
      </c>
      <c r="H12" s="16">
        <f t="shared" si="1"/>
        <v>93.63</v>
      </c>
      <c r="I12" s="16">
        <f t="shared" si="1"/>
        <v>0.23400000000000001</v>
      </c>
      <c r="J12" s="16">
        <f t="shared" si="1"/>
        <v>13.1</v>
      </c>
      <c r="K12" s="16">
        <f t="shared" si="1"/>
        <v>450.76</v>
      </c>
      <c r="L12" s="16">
        <f t="shared" si="1"/>
        <v>5.72</v>
      </c>
      <c r="M12" s="16">
        <f t="shared" si="1"/>
        <v>96.85</v>
      </c>
      <c r="N12" s="16">
        <f t="shared" si="1"/>
        <v>387.39</v>
      </c>
      <c r="O12" s="20"/>
      <c r="P12" s="17">
        <f>P5+P6+P7+P8+P9+P10+P11</f>
        <v>21.669999999999998</v>
      </c>
      <c r="Q12" s="17">
        <f t="shared" ref="Q12:AA12" si="2">Q5+Q6+Q7+Q8+Q9+Q10+Q11</f>
        <v>27.76</v>
      </c>
      <c r="R12" s="17">
        <f t="shared" si="2"/>
        <v>136.04</v>
      </c>
      <c r="S12" s="17">
        <f t="shared" si="2"/>
        <v>925.44999999999993</v>
      </c>
      <c r="T12" s="17">
        <f t="shared" si="2"/>
        <v>24.7</v>
      </c>
      <c r="U12" s="17">
        <f t="shared" si="2"/>
        <v>100.31</v>
      </c>
      <c r="V12" s="17">
        <f t="shared" si="2"/>
        <v>0.245</v>
      </c>
      <c r="W12" s="17">
        <f t="shared" si="2"/>
        <v>13.125</v>
      </c>
      <c r="X12" s="17">
        <f t="shared" si="2"/>
        <v>495.76</v>
      </c>
      <c r="Y12" s="17">
        <f t="shared" si="2"/>
        <v>6.07</v>
      </c>
      <c r="Z12" s="17">
        <f t="shared" si="2"/>
        <v>112.97</v>
      </c>
      <c r="AA12" s="17">
        <f t="shared" si="2"/>
        <v>440.69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>
      <c r="A14" s="37"/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4" customHeight="1">
      <c r="A15" s="35" t="s">
        <v>85</v>
      </c>
      <c r="B15" s="41">
        <v>200</v>
      </c>
      <c r="C15" s="31">
        <v>1.96</v>
      </c>
      <c r="D15" s="31">
        <v>3.92</v>
      </c>
      <c r="E15" s="31">
        <v>11.13</v>
      </c>
      <c r="F15" s="31">
        <v>135.52000000000001</v>
      </c>
      <c r="G15" s="31">
        <v>0.04</v>
      </c>
      <c r="H15" s="31">
        <v>0.19</v>
      </c>
      <c r="I15" s="31">
        <v>4.8000000000000001E-2</v>
      </c>
      <c r="J15" s="31">
        <v>0.42399999999999999</v>
      </c>
      <c r="K15" s="31">
        <v>13.34</v>
      </c>
      <c r="L15" s="31">
        <v>0.46</v>
      </c>
      <c r="M15" s="31">
        <v>7.96</v>
      </c>
      <c r="N15" s="31">
        <v>34.479999999999997</v>
      </c>
      <c r="O15" s="41">
        <v>200</v>
      </c>
      <c r="P15" s="31">
        <v>1.96</v>
      </c>
      <c r="Q15" s="31">
        <v>3.92</v>
      </c>
      <c r="R15" s="31">
        <v>11.13</v>
      </c>
      <c r="S15" s="31">
        <v>135.52000000000001</v>
      </c>
      <c r="T15" s="31">
        <v>0.04</v>
      </c>
      <c r="U15" s="31">
        <v>0.19</v>
      </c>
      <c r="V15" s="31">
        <v>4.8000000000000001E-2</v>
      </c>
      <c r="W15" s="31">
        <v>0.42399999999999999</v>
      </c>
      <c r="X15" s="31">
        <v>13.34</v>
      </c>
      <c r="Y15" s="31">
        <v>0.46</v>
      </c>
      <c r="Z15" s="31">
        <v>7.96</v>
      </c>
      <c r="AA15" s="31">
        <v>34.479999999999997</v>
      </c>
    </row>
    <row r="16" spans="1:27" s="14" customFormat="1" ht="24.75" customHeight="1">
      <c r="A16" s="7" t="s">
        <v>94</v>
      </c>
      <c r="B16" s="7" t="s">
        <v>118</v>
      </c>
      <c r="C16" s="7">
        <v>11.38</v>
      </c>
      <c r="D16" s="7">
        <v>9.9</v>
      </c>
      <c r="E16" s="7">
        <v>3.62</v>
      </c>
      <c r="F16" s="7">
        <v>149.58000000000001</v>
      </c>
      <c r="G16" s="7">
        <v>0.81</v>
      </c>
      <c r="H16" s="7">
        <v>0.02</v>
      </c>
      <c r="I16" s="7">
        <v>0.09</v>
      </c>
      <c r="J16" s="7">
        <v>0.05</v>
      </c>
      <c r="K16" s="7">
        <v>10.47</v>
      </c>
      <c r="L16" s="7">
        <v>1.58</v>
      </c>
      <c r="M16" s="7">
        <v>14.02</v>
      </c>
      <c r="N16" s="7">
        <v>124.2</v>
      </c>
      <c r="O16" s="7" t="s">
        <v>101</v>
      </c>
      <c r="P16" s="7">
        <v>16.899999999999999</v>
      </c>
      <c r="Q16" s="7">
        <v>14.3</v>
      </c>
      <c r="R16" s="7">
        <v>5.2</v>
      </c>
      <c r="S16" s="7">
        <v>215.96</v>
      </c>
      <c r="T16" s="7">
        <v>1.17</v>
      </c>
      <c r="U16" s="7">
        <v>0</v>
      </c>
      <c r="V16" s="7">
        <v>0.13</v>
      </c>
      <c r="W16" s="7">
        <v>0.13</v>
      </c>
      <c r="X16" s="7">
        <v>15.6</v>
      </c>
      <c r="Y16" s="7">
        <v>2.34</v>
      </c>
      <c r="Z16" s="7">
        <v>20.8</v>
      </c>
      <c r="AA16" s="7">
        <v>179.79</v>
      </c>
    </row>
    <row r="17" spans="1:27" ht="19.5" customHeight="1">
      <c r="A17" s="7" t="s">
        <v>26</v>
      </c>
      <c r="B17" s="8">
        <v>150</v>
      </c>
      <c r="C17" s="11">
        <v>8.5500000000000007</v>
      </c>
      <c r="D17" s="11">
        <v>7.8</v>
      </c>
      <c r="E17" s="11">
        <v>37</v>
      </c>
      <c r="F17" s="11">
        <v>253</v>
      </c>
      <c r="G17" s="11">
        <v>0</v>
      </c>
      <c r="H17" s="11">
        <v>0</v>
      </c>
      <c r="I17" s="11">
        <v>0.2</v>
      </c>
      <c r="J17" s="11">
        <v>0.5</v>
      </c>
      <c r="K17" s="11">
        <v>14.25</v>
      </c>
      <c r="L17" s="11">
        <v>4.5</v>
      </c>
      <c r="M17" s="11">
        <v>52.9</v>
      </c>
      <c r="N17" s="11">
        <v>203</v>
      </c>
      <c r="O17" s="8">
        <v>150</v>
      </c>
      <c r="P17" s="11">
        <v>8.5500000000000007</v>
      </c>
      <c r="Q17" s="11">
        <v>7.8</v>
      </c>
      <c r="R17" s="11">
        <v>37</v>
      </c>
      <c r="S17" s="11">
        <v>253</v>
      </c>
      <c r="T17" s="11">
        <v>0</v>
      </c>
      <c r="U17" s="11">
        <v>0</v>
      </c>
      <c r="V17" s="11">
        <v>0.2</v>
      </c>
      <c r="W17" s="11">
        <v>0.5</v>
      </c>
      <c r="X17" s="11">
        <v>14.25</v>
      </c>
      <c r="Y17" s="11">
        <v>4.5</v>
      </c>
      <c r="Z17" s="11">
        <v>52.9</v>
      </c>
      <c r="AA17" s="11">
        <v>203</v>
      </c>
    </row>
    <row r="18" spans="1:27">
      <c r="A18" s="49" t="s">
        <v>86</v>
      </c>
      <c r="B18" s="26">
        <v>180</v>
      </c>
      <c r="C18" s="69">
        <v>0.18</v>
      </c>
      <c r="D18" s="69">
        <v>0.09</v>
      </c>
      <c r="E18" s="69">
        <v>19.350000000000001</v>
      </c>
      <c r="F18" s="69">
        <v>78.3</v>
      </c>
      <c r="G18" s="69">
        <v>26.37</v>
      </c>
      <c r="H18" s="72">
        <v>0</v>
      </c>
      <c r="I18" s="69">
        <v>8.9999999999999993E-3</v>
      </c>
      <c r="J18" s="69">
        <v>0</v>
      </c>
      <c r="K18" s="69">
        <v>9</v>
      </c>
      <c r="L18" s="69">
        <v>0.27</v>
      </c>
      <c r="M18" s="69">
        <v>4.4009999999999998</v>
      </c>
      <c r="N18" s="69">
        <v>7.2</v>
      </c>
      <c r="O18" s="26">
        <v>200</v>
      </c>
      <c r="P18" s="69">
        <v>0.2</v>
      </c>
      <c r="Q18" s="69">
        <v>0.1</v>
      </c>
      <c r="R18" s="69">
        <v>21.5</v>
      </c>
      <c r="S18" s="69">
        <v>87</v>
      </c>
      <c r="T18" s="69">
        <v>29.3</v>
      </c>
      <c r="U18" s="72">
        <v>0</v>
      </c>
      <c r="V18" s="69">
        <v>0.1</v>
      </c>
      <c r="W18" s="69">
        <v>0</v>
      </c>
      <c r="X18" s="69">
        <v>10</v>
      </c>
      <c r="Y18" s="69">
        <v>0.3</v>
      </c>
      <c r="Z18" s="69">
        <v>5</v>
      </c>
      <c r="AA18" s="69">
        <v>8</v>
      </c>
    </row>
    <row r="19" spans="1:27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9" t="s">
        <v>16</v>
      </c>
      <c r="B21" s="8"/>
      <c r="C21" s="18">
        <f>SUM(C14:C20)</f>
        <v>27.67</v>
      </c>
      <c r="D21" s="18">
        <f t="shared" ref="D21:N21" si="3">SUM(D14:D20)</f>
        <v>22.51</v>
      </c>
      <c r="E21" s="18">
        <f t="shared" si="3"/>
        <v>105.1</v>
      </c>
      <c r="F21" s="18">
        <f t="shared" si="3"/>
        <v>782.8</v>
      </c>
      <c r="G21" s="18">
        <f t="shared" si="3"/>
        <v>27.220000000000002</v>
      </c>
      <c r="H21" s="18">
        <f t="shared" si="3"/>
        <v>0.21</v>
      </c>
      <c r="I21" s="18">
        <f t="shared" si="3"/>
        <v>0.49099999999999999</v>
      </c>
      <c r="J21" s="18">
        <f t="shared" si="3"/>
        <v>0.97399999999999998</v>
      </c>
      <c r="K21" s="18">
        <f t="shared" si="3"/>
        <v>69.06</v>
      </c>
      <c r="L21" s="18">
        <f t="shared" si="3"/>
        <v>8.81</v>
      </c>
      <c r="M21" s="18">
        <f t="shared" si="3"/>
        <v>106.48099999999998</v>
      </c>
      <c r="N21" s="18">
        <f t="shared" si="3"/>
        <v>429.67999999999995</v>
      </c>
      <c r="O21" s="21"/>
      <c r="P21" s="19">
        <f>SUM(P14:P20)</f>
        <v>34.71</v>
      </c>
      <c r="Q21" s="19">
        <f t="shared" ref="Q21:AA21" si="4">SUM(Q14:Q20)</f>
        <v>27.12</v>
      </c>
      <c r="R21" s="19">
        <f t="shared" si="4"/>
        <v>116.43</v>
      </c>
      <c r="S21" s="19">
        <f t="shared" si="4"/>
        <v>899.48</v>
      </c>
      <c r="T21" s="19">
        <f t="shared" si="4"/>
        <v>30.51</v>
      </c>
      <c r="U21" s="19">
        <f t="shared" si="4"/>
        <v>0.19</v>
      </c>
      <c r="V21" s="19">
        <f t="shared" si="4"/>
        <v>0.623</v>
      </c>
      <c r="W21" s="19">
        <f t="shared" si="4"/>
        <v>1.054</v>
      </c>
      <c r="X21" s="19">
        <f t="shared" si="4"/>
        <v>80.69</v>
      </c>
      <c r="Y21" s="19">
        <f t="shared" si="4"/>
        <v>10.1</v>
      </c>
      <c r="Z21" s="19">
        <f t="shared" si="4"/>
        <v>120.66</v>
      </c>
      <c r="AA21" s="19">
        <f t="shared" si="4"/>
        <v>501.27</v>
      </c>
    </row>
    <row r="22" spans="1:27">
      <c r="A22" s="1" t="s">
        <v>17</v>
      </c>
      <c r="B22" s="8"/>
      <c r="C22" s="38">
        <f t="shared" ref="C22:N22" si="5">C12+C21</f>
        <v>47.460000000000008</v>
      </c>
      <c r="D22" s="38">
        <f t="shared" si="5"/>
        <v>48.230000000000004</v>
      </c>
      <c r="E22" s="38">
        <f t="shared" si="5"/>
        <v>229.57999999999998</v>
      </c>
      <c r="F22" s="38">
        <f t="shared" si="5"/>
        <v>1627.3999999999999</v>
      </c>
      <c r="G22" s="38">
        <f t="shared" si="5"/>
        <v>51.66</v>
      </c>
      <c r="H22" s="38">
        <f t="shared" si="5"/>
        <v>93.839999999999989</v>
      </c>
      <c r="I22" s="38">
        <f t="shared" si="5"/>
        <v>0.72499999999999998</v>
      </c>
      <c r="J22" s="38">
        <f t="shared" si="5"/>
        <v>14.074</v>
      </c>
      <c r="K22" s="38">
        <f t="shared" si="5"/>
        <v>519.81999999999994</v>
      </c>
      <c r="L22" s="38">
        <f t="shared" si="5"/>
        <v>14.530000000000001</v>
      </c>
      <c r="M22" s="38">
        <f t="shared" si="5"/>
        <v>203.33099999999996</v>
      </c>
      <c r="N22" s="38">
        <f t="shared" si="5"/>
        <v>817.06999999999994</v>
      </c>
      <c r="O22" s="39"/>
      <c r="P22" s="40">
        <f t="shared" ref="P22:AA22" si="6">P12+P21</f>
        <v>56.379999999999995</v>
      </c>
      <c r="Q22" s="40">
        <f t="shared" si="6"/>
        <v>54.88</v>
      </c>
      <c r="R22" s="40">
        <f t="shared" si="6"/>
        <v>252.47</v>
      </c>
      <c r="S22" s="40">
        <f t="shared" si="6"/>
        <v>1824.9299999999998</v>
      </c>
      <c r="T22" s="40">
        <f t="shared" si="6"/>
        <v>55.21</v>
      </c>
      <c r="U22" s="40">
        <f t="shared" si="6"/>
        <v>100.5</v>
      </c>
      <c r="V22" s="40">
        <f t="shared" si="6"/>
        <v>0.86799999999999999</v>
      </c>
      <c r="W22" s="40">
        <f t="shared" si="6"/>
        <v>14.179</v>
      </c>
      <c r="X22" s="40">
        <f t="shared" si="6"/>
        <v>576.45000000000005</v>
      </c>
      <c r="Y22" s="40">
        <f t="shared" si="6"/>
        <v>16.170000000000002</v>
      </c>
      <c r="Z22" s="40">
        <f t="shared" si="6"/>
        <v>233.63</v>
      </c>
      <c r="AA22" s="40">
        <f t="shared" si="6"/>
        <v>941.96</v>
      </c>
    </row>
    <row r="23" spans="1:27">
      <c r="C23" s="30"/>
      <c r="D23" s="30"/>
      <c r="E23" s="30"/>
      <c r="F23" s="3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5" spans="1:2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selection activeCell="A30" sqref="A30"/>
    </sheetView>
  </sheetViews>
  <sheetFormatPr defaultRowHeight="15"/>
  <cols>
    <col min="1" max="1" width="35" customWidth="1"/>
    <col min="2" max="2" width="5.5703125" customWidth="1"/>
    <col min="3" max="3" width="3.42578125" customWidth="1"/>
    <col min="4" max="4" width="4.42578125" customWidth="1"/>
    <col min="5" max="5" width="3.42578125" customWidth="1"/>
    <col min="6" max="6" width="5.5703125" customWidth="1"/>
    <col min="7" max="13" width="3.42578125" customWidth="1"/>
    <col min="14" max="14" width="4.85546875" customWidth="1"/>
    <col min="15" max="15" width="6" customWidth="1"/>
    <col min="16" max="16" width="3.42578125" customWidth="1"/>
    <col min="17" max="17" width="4.42578125" customWidth="1"/>
    <col min="18" max="18" width="3.42578125" customWidth="1"/>
    <col min="19" max="19" width="5.5703125" customWidth="1"/>
    <col min="20" max="23" width="3.42578125" customWidth="1"/>
    <col min="24" max="24" width="4.85546875" customWidth="1"/>
    <col min="25" max="25" width="3.42578125" customWidth="1"/>
    <col min="26" max="27" width="4.140625" customWidth="1"/>
  </cols>
  <sheetData>
    <row r="1" spans="1:27">
      <c r="A1" s="23" t="s">
        <v>81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31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37" t="s">
        <v>63</v>
      </c>
      <c r="B5" s="73" t="s">
        <v>100</v>
      </c>
      <c r="C5" s="74">
        <v>24</v>
      </c>
      <c r="D5" s="74">
        <v>8.3000000000000007</v>
      </c>
      <c r="E5" s="74">
        <v>39</v>
      </c>
      <c r="F5" s="74">
        <v>351.35</v>
      </c>
      <c r="G5" s="74">
        <v>0.5</v>
      </c>
      <c r="H5" s="74">
        <v>39</v>
      </c>
      <c r="I5" s="75">
        <v>0.1</v>
      </c>
      <c r="J5" s="74">
        <v>0.1</v>
      </c>
      <c r="K5" s="74">
        <v>204</v>
      </c>
      <c r="L5" s="74">
        <v>0.3</v>
      </c>
      <c r="M5" s="74">
        <v>28.8</v>
      </c>
      <c r="N5" s="76">
        <v>224</v>
      </c>
      <c r="O5" s="73" t="s">
        <v>107</v>
      </c>
      <c r="P5" s="74">
        <v>28</v>
      </c>
      <c r="Q5" s="74">
        <v>9.68</v>
      </c>
      <c r="R5" s="74">
        <v>45.5</v>
      </c>
      <c r="S5" s="74">
        <v>409.9</v>
      </c>
      <c r="T5" s="74">
        <v>0.57999999999999996</v>
      </c>
      <c r="U5" s="74">
        <v>45.5</v>
      </c>
      <c r="V5" s="75">
        <v>0.1</v>
      </c>
      <c r="W5" s="74">
        <v>0.1</v>
      </c>
      <c r="X5" s="74">
        <v>238</v>
      </c>
      <c r="Y5" s="74">
        <v>0.4</v>
      </c>
      <c r="Z5" s="74">
        <v>33.6</v>
      </c>
      <c r="AA5" s="76">
        <v>261.3</v>
      </c>
    </row>
    <row r="6" spans="1:27">
      <c r="A6" s="77" t="s">
        <v>92</v>
      </c>
      <c r="B6" s="78">
        <v>200</v>
      </c>
      <c r="C6" s="82">
        <v>7.0000000000000007E-2</v>
      </c>
      <c r="D6" s="69">
        <v>0</v>
      </c>
      <c r="E6" s="69">
        <v>15</v>
      </c>
      <c r="F6" s="69">
        <v>60</v>
      </c>
      <c r="G6" s="69">
        <v>0.03</v>
      </c>
      <c r="H6" s="69">
        <v>0</v>
      </c>
      <c r="I6" s="72">
        <v>0</v>
      </c>
      <c r="J6" s="69">
        <v>0</v>
      </c>
      <c r="K6" s="69">
        <v>11.1</v>
      </c>
      <c r="L6" s="69">
        <v>0.28000000000000003</v>
      </c>
      <c r="M6" s="69">
        <v>11.4</v>
      </c>
      <c r="N6" s="69">
        <v>0.28000000000000003</v>
      </c>
      <c r="O6" s="78">
        <v>200</v>
      </c>
      <c r="P6" s="82">
        <v>7.0000000000000007E-2</v>
      </c>
      <c r="Q6" s="69">
        <v>0.02</v>
      </c>
      <c r="R6" s="69">
        <v>15</v>
      </c>
      <c r="S6" s="69">
        <v>60</v>
      </c>
      <c r="T6" s="69">
        <v>0.03</v>
      </c>
      <c r="U6" s="69">
        <v>0</v>
      </c>
      <c r="V6" s="72">
        <v>0</v>
      </c>
      <c r="W6" s="69">
        <v>0</v>
      </c>
      <c r="X6" s="69">
        <v>11.1</v>
      </c>
      <c r="Y6" s="69">
        <v>0.28000000000000003</v>
      </c>
      <c r="Z6" s="69">
        <v>11.4</v>
      </c>
      <c r="AA6" s="69">
        <v>0.28000000000000003</v>
      </c>
    </row>
    <row r="7" spans="1:27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>
      <c r="A8" s="3" t="s">
        <v>18</v>
      </c>
      <c r="B8" s="15">
        <v>10</v>
      </c>
      <c r="C8" s="11">
        <v>0.05</v>
      </c>
      <c r="D8" s="11">
        <v>8.1999999999999993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5">
        <v>10</v>
      </c>
      <c r="P8" s="11">
        <v>0.05</v>
      </c>
      <c r="Q8" s="11">
        <v>8.1999999999999993</v>
      </c>
      <c r="R8" s="11">
        <v>0.08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0.02</v>
      </c>
      <c r="Z8" s="11">
        <v>0</v>
      </c>
      <c r="AA8" s="11">
        <v>1.6</v>
      </c>
    </row>
    <row r="9" spans="1:27">
      <c r="A9" s="3" t="s">
        <v>20</v>
      </c>
      <c r="B9" s="15">
        <v>20</v>
      </c>
      <c r="C9" s="11">
        <v>5.0999999999999996</v>
      </c>
      <c r="D9" s="11">
        <v>5.2</v>
      </c>
      <c r="E9" s="11">
        <v>0</v>
      </c>
      <c r="F9" s="11">
        <v>68.599999999999994</v>
      </c>
      <c r="G9" s="11">
        <v>0.1</v>
      </c>
      <c r="H9" s="11">
        <v>25</v>
      </c>
      <c r="I9" s="11">
        <v>0</v>
      </c>
      <c r="J9" s="11">
        <v>0</v>
      </c>
      <c r="K9" s="11">
        <v>180</v>
      </c>
      <c r="L9" s="11">
        <v>0.2</v>
      </c>
      <c r="M9" s="11">
        <v>9</v>
      </c>
      <c r="N9" s="11">
        <v>113</v>
      </c>
      <c r="O9" s="15">
        <v>20</v>
      </c>
      <c r="P9" s="11">
        <v>5.0999999999999996</v>
      </c>
      <c r="Q9" s="11">
        <v>5.2</v>
      </c>
      <c r="R9" s="11">
        <v>0</v>
      </c>
      <c r="S9" s="11">
        <v>68.599999999999994</v>
      </c>
      <c r="T9" s="11">
        <v>0.1</v>
      </c>
      <c r="U9" s="11">
        <v>25</v>
      </c>
      <c r="V9" s="11">
        <v>0</v>
      </c>
      <c r="W9" s="11">
        <v>0</v>
      </c>
      <c r="X9" s="11">
        <v>180</v>
      </c>
      <c r="Y9" s="11">
        <v>0.2</v>
      </c>
      <c r="Z9" s="11">
        <v>9</v>
      </c>
      <c r="AA9" s="11">
        <v>113</v>
      </c>
    </row>
    <row r="10" spans="1:27">
      <c r="A10" s="82" t="s">
        <v>91</v>
      </c>
      <c r="B10" s="83">
        <v>50</v>
      </c>
      <c r="C10" s="69">
        <v>4.8</v>
      </c>
      <c r="D10" s="72">
        <v>1.1000000000000001</v>
      </c>
      <c r="E10" s="69">
        <v>28.1</v>
      </c>
      <c r="F10" s="69">
        <v>142</v>
      </c>
      <c r="G10" s="69">
        <v>0.1</v>
      </c>
      <c r="H10" s="69">
        <v>0</v>
      </c>
      <c r="I10" s="69">
        <v>0.1</v>
      </c>
      <c r="J10" s="69">
        <v>0.6</v>
      </c>
      <c r="K10" s="69">
        <v>30</v>
      </c>
      <c r="L10" s="72">
        <v>0.5</v>
      </c>
      <c r="M10" s="69">
        <v>9</v>
      </c>
      <c r="N10" s="69">
        <v>47</v>
      </c>
      <c r="O10" s="83">
        <v>60</v>
      </c>
      <c r="P10" s="69">
        <v>5.76</v>
      </c>
      <c r="Q10" s="69">
        <v>1.32</v>
      </c>
      <c r="R10" s="69">
        <v>33.72</v>
      </c>
      <c r="S10" s="69">
        <v>170.4</v>
      </c>
      <c r="T10" s="69">
        <v>0.12</v>
      </c>
      <c r="U10" s="69">
        <v>0.03</v>
      </c>
      <c r="V10" s="69">
        <v>0.12</v>
      </c>
      <c r="W10" s="69">
        <v>0.72</v>
      </c>
      <c r="X10" s="69">
        <v>36</v>
      </c>
      <c r="Y10" s="69">
        <v>0.6</v>
      </c>
      <c r="Z10" s="69">
        <v>10.8</v>
      </c>
      <c r="AA10" s="69">
        <v>56.4</v>
      </c>
    </row>
    <row r="11" spans="1:27">
      <c r="A11" s="3" t="s">
        <v>83</v>
      </c>
      <c r="B11" s="5">
        <v>200</v>
      </c>
      <c r="C11" s="11">
        <v>0.8</v>
      </c>
      <c r="D11" s="11">
        <v>0.8</v>
      </c>
      <c r="E11" s="11">
        <v>19.600000000000001</v>
      </c>
      <c r="F11" s="11">
        <v>94</v>
      </c>
      <c r="G11" s="11">
        <v>20</v>
      </c>
      <c r="H11" s="11">
        <v>0</v>
      </c>
      <c r="I11" s="11">
        <v>0.06</v>
      </c>
      <c r="J11" s="11">
        <v>0</v>
      </c>
      <c r="K11" s="11">
        <v>32</v>
      </c>
      <c r="L11" s="11">
        <v>4.4000000000000004</v>
      </c>
      <c r="M11" s="11">
        <v>9</v>
      </c>
      <c r="N11" s="11">
        <v>11</v>
      </c>
      <c r="O11" s="5">
        <v>200</v>
      </c>
      <c r="P11" s="11">
        <v>0.8</v>
      </c>
      <c r="Q11" s="11">
        <v>0.8</v>
      </c>
      <c r="R11" s="11">
        <v>19.600000000000001</v>
      </c>
      <c r="S11" s="11">
        <v>94</v>
      </c>
      <c r="T11" s="11">
        <v>20</v>
      </c>
      <c r="U11" s="11">
        <v>0</v>
      </c>
      <c r="V11" s="11">
        <v>0.06</v>
      </c>
      <c r="W11" s="11">
        <v>0</v>
      </c>
      <c r="X11" s="11">
        <v>32</v>
      </c>
      <c r="Y11" s="11">
        <v>4.4000000000000004</v>
      </c>
      <c r="Z11" s="11">
        <v>9</v>
      </c>
      <c r="AA11" s="11">
        <v>11</v>
      </c>
    </row>
    <row r="12" spans="1:27">
      <c r="A12" s="9" t="s">
        <v>16</v>
      </c>
      <c r="B12" s="5"/>
      <c r="C12" s="16">
        <f>C5+C6+C7+C8+C9+C10+C11</f>
        <v>37.819999999999993</v>
      </c>
      <c r="D12" s="16">
        <f t="shared" ref="D12:N12" si="0">D5+D6+D7+D8+D9+D10+D11</f>
        <v>23.900000000000002</v>
      </c>
      <c r="E12" s="16">
        <f t="shared" si="0"/>
        <v>121.78</v>
      </c>
      <c r="F12" s="16">
        <f t="shared" si="0"/>
        <v>884.75</v>
      </c>
      <c r="G12" s="16">
        <f t="shared" si="0"/>
        <v>20.73</v>
      </c>
      <c r="H12" s="16">
        <f t="shared" si="0"/>
        <v>98</v>
      </c>
      <c r="I12" s="16">
        <f t="shared" si="0"/>
        <v>0.30400000000000005</v>
      </c>
      <c r="J12" s="16">
        <f t="shared" si="0"/>
        <v>0.7</v>
      </c>
      <c r="K12" s="16">
        <f t="shared" si="0"/>
        <v>466.29999999999995</v>
      </c>
      <c r="L12" s="16">
        <f t="shared" si="0"/>
        <v>6.1000000000000005</v>
      </c>
      <c r="M12" s="16">
        <f t="shared" si="0"/>
        <v>80.800000000000011</v>
      </c>
      <c r="N12" s="16">
        <f t="shared" si="0"/>
        <v>427.28000000000003</v>
      </c>
      <c r="O12" s="5"/>
      <c r="P12" s="17">
        <f>P5+P6+P7+P8+P9+P10+P11</f>
        <v>43.58</v>
      </c>
      <c r="Q12" s="17">
        <f t="shared" ref="Q12:AA12" si="1">Q5+Q6+Q7+Q8+Q9+Q10+Q11</f>
        <v>25.619999999999997</v>
      </c>
      <c r="R12" s="17">
        <f t="shared" si="1"/>
        <v>138.5</v>
      </c>
      <c r="S12" s="17">
        <f t="shared" si="1"/>
        <v>995.19999999999993</v>
      </c>
      <c r="T12" s="17">
        <f t="shared" si="1"/>
        <v>20.83</v>
      </c>
      <c r="U12" s="17">
        <f t="shared" si="1"/>
        <v>104.53</v>
      </c>
      <c r="V12" s="17">
        <f t="shared" si="1"/>
        <v>0.33500000000000002</v>
      </c>
      <c r="W12" s="17">
        <f t="shared" si="1"/>
        <v>0.82</v>
      </c>
      <c r="X12" s="17">
        <f t="shared" si="1"/>
        <v>508.3</v>
      </c>
      <c r="Y12" s="17">
        <f t="shared" si="1"/>
        <v>6.45</v>
      </c>
      <c r="Z12" s="17">
        <f t="shared" si="1"/>
        <v>90.8</v>
      </c>
      <c r="AA12" s="17">
        <f t="shared" si="1"/>
        <v>481.58</v>
      </c>
    </row>
    <row r="13" spans="1:27">
      <c r="A13" s="6" t="s">
        <v>9</v>
      </c>
      <c r="B13" s="3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 ht="15" customHeight="1">
      <c r="A14" s="77"/>
      <c r="B14" s="8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87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ht="24.75" customHeight="1">
      <c r="A15" s="37" t="s">
        <v>95</v>
      </c>
      <c r="B15" s="47" t="s">
        <v>108</v>
      </c>
      <c r="C15" s="31">
        <v>4.88</v>
      </c>
      <c r="D15" s="31">
        <v>4.2</v>
      </c>
      <c r="E15" s="31">
        <v>15.06</v>
      </c>
      <c r="F15" s="31">
        <v>117.93</v>
      </c>
      <c r="G15" s="31">
        <v>6.64</v>
      </c>
      <c r="H15" s="31">
        <v>8.0000000000000002E-3</v>
      </c>
      <c r="I15" s="31">
        <v>0.84</v>
      </c>
      <c r="J15" s="31">
        <v>0.32</v>
      </c>
      <c r="K15" s="31">
        <v>12.2</v>
      </c>
      <c r="L15" s="31">
        <v>0.74</v>
      </c>
      <c r="M15" s="31">
        <v>17.5</v>
      </c>
      <c r="N15" s="31">
        <v>43.345999999999997</v>
      </c>
      <c r="O15" s="47" t="s">
        <v>108</v>
      </c>
      <c r="P15" s="31">
        <v>4.88</v>
      </c>
      <c r="Q15" s="31">
        <v>4.2</v>
      </c>
      <c r="R15" s="31">
        <v>15.06</v>
      </c>
      <c r="S15" s="31">
        <v>117.93</v>
      </c>
      <c r="T15" s="31">
        <v>6.64</v>
      </c>
      <c r="U15" s="31">
        <v>8.0000000000000002E-3</v>
      </c>
      <c r="V15" s="31">
        <v>0.84</v>
      </c>
      <c r="W15" s="31">
        <v>0.32</v>
      </c>
      <c r="X15" s="31">
        <v>12.2</v>
      </c>
      <c r="Y15" s="31">
        <v>0.74</v>
      </c>
      <c r="Z15" s="31">
        <v>17.5</v>
      </c>
      <c r="AA15" s="31">
        <v>43.345999999999997</v>
      </c>
    </row>
    <row r="16" spans="1:27">
      <c r="A16" s="35" t="s">
        <v>87</v>
      </c>
      <c r="B16" s="8" t="s">
        <v>118</v>
      </c>
      <c r="C16" s="11">
        <v>6.75</v>
      </c>
      <c r="D16" s="11">
        <v>82.8</v>
      </c>
      <c r="E16" s="11">
        <v>0</v>
      </c>
      <c r="F16" s="11">
        <v>134.91</v>
      </c>
      <c r="G16" s="11">
        <v>0</v>
      </c>
      <c r="H16" s="11">
        <v>0</v>
      </c>
      <c r="I16" s="11">
        <v>0</v>
      </c>
      <c r="J16" s="11">
        <v>9.9</v>
      </c>
      <c r="K16" s="11">
        <v>0.45</v>
      </c>
      <c r="L16" s="11">
        <v>0.45</v>
      </c>
      <c r="M16" s="11">
        <v>0</v>
      </c>
      <c r="N16" s="11">
        <v>0</v>
      </c>
      <c r="O16" s="8" t="s">
        <v>101</v>
      </c>
      <c r="P16" s="11">
        <v>13</v>
      </c>
      <c r="Q16" s="11">
        <v>15</v>
      </c>
      <c r="R16" s="11">
        <v>0</v>
      </c>
      <c r="S16" s="11">
        <v>257</v>
      </c>
      <c r="T16" s="11">
        <v>0</v>
      </c>
      <c r="U16" s="11">
        <v>0</v>
      </c>
      <c r="V16" s="11">
        <v>0</v>
      </c>
      <c r="W16" s="11">
        <v>0</v>
      </c>
      <c r="X16" s="11">
        <v>18</v>
      </c>
      <c r="Y16" s="11">
        <v>0.8</v>
      </c>
      <c r="Z16" s="11">
        <v>0</v>
      </c>
      <c r="AA16" s="11">
        <v>0</v>
      </c>
    </row>
    <row r="17" spans="1:27" ht="15.75" customHeight="1">
      <c r="A17" s="35" t="s">
        <v>59</v>
      </c>
      <c r="B17" s="15">
        <v>150</v>
      </c>
      <c r="C17" s="11">
        <v>3.9</v>
      </c>
      <c r="D17" s="11">
        <v>5.085</v>
      </c>
      <c r="E17" s="11">
        <v>40.299999999999997</v>
      </c>
      <c r="F17" s="11">
        <v>225.18</v>
      </c>
      <c r="G17" s="11">
        <v>0.2</v>
      </c>
      <c r="H17" s="11">
        <v>0</v>
      </c>
      <c r="I17" s="11">
        <v>0.03</v>
      </c>
      <c r="J17" s="11">
        <v>0.3</v>
      </c>
      <c r="K17" s="11">
        <v>3.3</v>
      </c>
      <c r="L17" s="11">
        <v>0.53</v>
      </c>
      <c r="M17" s="11">
        <v>10.11</v>
      </c>
      <c r="N17" s="11">
        <v>39.700000000000003</v>
      </c>
      <c r="O17" s="15">
        <v>150</v>
      </c>
      <c r="P17" s="11">
        <v>3.9</v>
      </c>
      <c r="Q17" s="11">
        <v>5.085</v>
      </c>
      <c r="R17" s="11">
        <v>40.299999999999997</v>
      </c>
      <c r="S17" s="11">
        <v>225.18</v>
      </c>
      <c r="T17" s="11">
        <v>0.2</v>
      </c>
      <c r="U17" s="11">
        <v>0</v>
      </c>
      <c r="V17" s="11">
        <v>0.03</v>
      </c>
      <c r="W17" s="11">
        <v>0.3</v>
      </c>
      <c r="X17" s="11">
        <v>3.3</v>
      </c>
      <c r="Y17" s="11">
        <v>0.53</v>
      </c>
      <c r="Z17" s="11">
        <v>10.11</v>
      </c>
      <c r="AA17" s="11">
        <v>39.700000000000003</v>
      </c>
    </row>
    <row r="18" spans="1:27">
      <c r="A18" s="7" t="s">
        <v>50</v>
      </c>
      <c r="B18" s="33">
        <v>180</v>
      </c>
      <c r="C18" s="11">
        <v>0.27</v>
      </c>
      <c r="D18" s="11">
        <v>0</v>
      </c>
      <c r="E18" s="11">
        <v>18.09</v>
      </c>
      <c r="F18" s="11">
        <v>72.900000000000006</v>
      </c>
      <c r="G18" s="11">
        <v>0.72</v>
      </c>
      <c r="H18" s="11">
        <v>0</v>
      </c>
      <c r="I18" s="11">
        <v>0</v>
      </c>
      <c r="J18" s="11">
        <v>0</v>
      </c>
      <c r="K18" s="11">
        <v>9</v>
      </c>
      <c r="L18" s="11">
        <v>0.54</v>
      </c>
      <c r="M18" s="11">
        <v>20.097000000000001</v>
      </c>
      <c r="N18" s="11">
        <v>23.7</v>
      </c>
      <c r="O18" s="33">
        <v>200</v>
      </c>
      <c r="P18" s="11">
        <v>0.3</v>
      </c>
      <c r="Q18" s="11">
        <v>0</v>
      </c>
      <c r="R18" s="11">
        <v>20.100000000000001</v>
      </c>
      <c r="S18" s="11">
        <v>81</v>
      </c>
      <c r="T18" s="11">
        <v>0.8</v>
      </c>
      <c r="U18" s="11">
        <v>0</v>
      </c>
      <c r="V18" s="11">
        <v>0</v>
      </c>
      <c r="W18" s="11">
        <v>0</v>
      </c>
      <c r="X18" s="11">
        <v>10</v>
      </c>
      <c r="Y18" s="11">
        <v>0.6</v>
      </c>
      <c r="Z18" s="11">
        <v>22.3</v>
      </c>
      <c r="AA18" s="11">
        <v>26.3</v>
      </c>
    </row>
    <row r="19" spans="1:27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9" t="s">
        <v>16</v>
      </c>
      <c r="B21" s="33"/>
      <c r="C21" s="18">
        <f>SUM(C14:C20)</f>
        <v>21.4</v>
      </c>
      <c r="D21" s="18">
        <f t="shared" ref="D21:N21" si="2">SUM(D14:D20)</f>
        <v>92.884999999999991</v>
      </c>
      <c r="E21" s="18">
        <f t="shared" si="2"/>
        <v>107.45</v>
      </c>
      <c r="F21" s="18">
        <f t="shared" si="2"/>
        <v>717.31999999999994</v>
      </c>
      <c r="G21" s="18">
        <f t="shared" si="2"/>
        <v>7.56</v>
      </c>
      <c r="H21" s="18">
        <f t="shared" si="2"/>
        <v>8.0000000000000002E-3</v>
      </c>
      <c r="I21" s="18">
        <f t="shared" si="2"/>
        <v>1.014</v>
      </c>
      <c r="J21" s="18">
        <f t="shared" si="2"/>
        <v>10.520000000000001</v>
      </c>
      <c r="K21" s="18">
        <f t="shared" si="2"/>
        <v>46.95</v>
      </c>
      <c r="L21" s="18">
        <f t="shared" si="2"/>
        <v>4.26</v>
      </c>
      <c r="M21" s="18">
        <f t="shared" si="2"/>
        <v>74.906999999999996</v>
      </c>
      <c r="N21" s="18">
        <f t="shared" si="2"/>
        <v>167.54599999999999</v>
      </c>
      <c r="O21" s="29"/>
      <c r="P21" s="18">
        <f>SUM(P14:P20)</f>
        <v>29.18</v>
      </c>
      <c r="Q21" s="18">
        <f t="shared" ref="Q21:AA21" si="3">SUM(Q14:Q20)</f>
        <v>25.285</v>
      </c>
      <c r="R21" s="18">
        <f t="shared" si="3"/>
        <v>117.06</v>
      </c>
      <c r="S21" s="18">
        <f t="shared" si="3"/>
        <v>889.11</v>
      </c>
      <c r="T21" s="18">
        <f t="shared" si="3"/>
        <v>7.64</v>
      </c>
      <c r="U21" s="18">
        <f t="shared" si="3"/>
        <v>8.0000000000000002E-3</v>
      </c>
      <c r="V21" s="18">
        <f t="shared" si="3"/>
        <v>1.0150000000000001</v>
      </c>
      <c r="W21" s="18">
        <f t="shared" si="3"/>
        <v>0.62</v>
      </c>
      <c r="X21" s="18">
        <f t="shared" si="3"/>
        <v>71</v>
      </c>
      <c r="Y21" s="18">
        <f t="shared" si="3"/>
        <v>5.1700000000000008</v>
      </c>
      <c r="Z21" s="18">
        <f t="shared" si="3"/>
        <v>83.91</v>
      </c>
      <c r="AA21" s="18">
        <f t="shared" si="3"/>
        <v>185.346</v>
      </c>
    </row>
    <row r="22" spans="1:27">
      <c r="A22" s="1" t="s">
        <v>17</v>
      </c>
      <c r="B22" s="33"/>
      <c r="C22" s="38">
        <f t="shared" ref="C22:N22" si="4">C12+C21</f>
        <v>59.219999999999992</v>
      </c>
      <c r="D22" s="38">
        <f t="shared" si="4"/>
        <v>116.785</v>
      </c>
      <c r="E22" s="38">
        <f t="shared" si="4"/>
        <v>229.23000000000002</v>
      </c>
      <c r="F22" s="38">
        <f t="shared" si="4"/>
        <v>1602.07</v>
      </c>
      <c r="G22" s="38">
        <f t="shared" si="4"/>
        <v>28.29</v>
      </c>
      <c r="H22" s="38">
        <f t="shared" si="4"/>
        <v>98.007999999999996</v>
      </c>
      <c r="I22" s="38">
        <f t="shared" si="4"/>
        <v>1.3180000000000001</v>
      </c>
      <c r="J22" s="38">
        <f t="shared" si="4"/>
        <v>11.22</v>
      </c>
      <c r="K22" s="38">
        <f t="shared" si="4"/>
        <v>513.25</v>
      </c>
      <c r="L22" s="38">
        <f t="shared" si="4"/>
        <v>10.36</v>
      </c>
      <c r="M22" s="38">
        <f t="shared" si="4"/>
        <v>155.70699999999999</v>
      </c>
      <c r="N22" s="38">
        <f t="shared" si="4"/>
        <v>594.82600000000002</v>
      </c>
      <c r="O22" s="38"/>
      <c r="P22" s="38">
        <f t="shared" ref="P22:AA22" si="5">P12+P21</f>
        <v>72.759999999999991</v>
      </c>
      <c r="Q22" s="38">
        <f t="shared" si="5"/>
        <v>50.905000000000001</v>
      </c>
      <c r="R22" s="38">
        <f t="shared" si="5"/>
        <v>255.56</v>
      </c>
      <c r="S22" s="38">
        <f t="shared" si="5"/>
        <v>1884.31</v>
      </c>
      <c r="T22" s="38">
        <f t="shared" si="5"/>
        <v>28.47</v>
      </c>
      <c r="U22" s="38">
        <f t="shared" si="5"/>
        <v>104.538</v>
      </c>
      <c r="V22" s="38">
        <f t="shared" si="5"/>
        <v>1.35</v>
      </c>
      <c r="W22" s="38">
        <f t="shared" si="5"/>
        <v>1.44</v>
      </c>
      <c r="X22" s="38">
        <f t="shared" si="5"/>
        <v>579.29999999999995</v>
      </c>
      <c r="Y22" s="38">
        <f t="shared" si="5"/>
        <v>11.620000000000001</v>
      </c>
      <c r="Z22" s="38">
        <f t="shared" si="5"/>
        <v>174.70999999999998</v>
      </c>
      <c r="AA22" s="38">
        <f t="shared" si="5"/>
        <v>666.92599999999993</v>
      </c>
    </row>
  </sheetData>
  <mergeCells count="6">
    <mergeCell ref="X3:AA3"/>
    <mergeCell ref="C3:F3"/>
    <mergeCell ref="G3:J3"/>
    <mergeCell ref="K3:N3"/>
    <mergeCell ref="P3:S3"/>
    <mergeCell ref="T3:W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7"/>
  <sheetViews>
    <sheetView workbookViewId="0">
      <selection activeCell="P33" sqref="P33"/>
    </sheetView>
  </sheetViews>
  <sheetFormatPr defaultRowHeight="15"/>
  <cols>
    <col min="1" max="1" width="32.140625" customWidth="1"/>
    <col min="2" max="2" width="5.42578125" customWidth="1"/>
    <col min="3" max="5" width="3.42578125" customWidth="1"/>
    <col min="6" max="6" width="5.7109375" customWidth="1"/>
    <col min="7" max="14" width="3.42578125" customWidth="1"/>
    <col min="15" max="15" width="5.140625" customWidth="1"/>
    <col min="16" max="18" width="3.42578125" customWidth="1"/>
    <col min="19" max="19" width="5.7109375" customWidth="1"/>
    <col min="20" max="25" width="3.42578125" customWidth="1"/>
    <col min="26" max="26" width="4.42578125" customWidth="1"/>
    <col min="27" max="27" width="3.42578125" customWidth="1"/>
  </cols>
  <sheetData>
    <row r="1" spans="1:27" ht="17.25" customHeight="1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55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ht="24.75" customHeight="1">
      <c r="A5" s="3" t="s">
        <v>70</v>
      </c>
      <c r="B5" s="5" t="s">
        <v>21</v>
      </c>
      <c r="C5" s="11">
        <v>9</v>
      </c>
      <c r="D5" s="11">
        <v>13</v>
      </c>
      <c r="E5" s="11">
        <v>33</v>
      </c>
      <c r="F5" s="11">
        <v>155.55000000000001</v>
      </c>
      <c r="G5" s="11">
        <v>0.23</v>
      </c>
      <c r="H5" s="11">
        <v>1</v>
      </c>
      <c r="I5" s="11">
        <v>0.08</v>
      </c>
      <c r="J5" s="11">
        <v>0.48</v>
      </c>
      <c r="K5" s="11">
        <v>216</v>
      </c>
      <c r="L5" s="5">
        <v>1</v>
      </c>
      <c r="M5" s="11">
        <v>12</v>
      </c>
      <c r="N5" s="11">
        <v>17.3</v>
      </c>
      <c r="O5" s="11" t="s">
        <v>44</v>
      </c>
      <c r="P5" s="11">
        <v>11.25</v>
      </c>
      <c r="Q5" s="11">
        <v>16.25</v>
      </c>
      <c r="R5" s="11">
        <v>41.25</v>
      </c>
      <c r="S5" s="11">
        <v>194.5</v>
      </c>
      <c r="T5" s="11">
        <v>0.25</v>
      </c>
      <c r="U5" s="11">
        <v>1</v>
      </c>
      <c r="V5" s="3">
        <v>0.12</v>
      </c>
      <c r="W5" s="3">
        <v>0.6</v>
      </c>
      <c r="X5" s="3">
        <v>270</v>
      </c>
      <c r="Y5" s="3">
        <v>1.25</v>
      </c>
      <c r="Z5" s="3">
        <v>15</v>
      </c>
      <c r="AA5" s="3">
        <v>21.25</v>
      </c>
    </row>
    <row r="6" spans="1:27">
      <c r="A6" s="58" t="s">
        <v>23</v>
      </c>
      <c r="B6" s="59" t="s">
        <v>45</v>
      </c>
      <c r="C6" s="60">
        <v>0.1</v>
      </c>
      <c r="D6" s="60">
        <v>0</v>
      </c>
      <c r="E6" s="60">
        <v>15.2</v>
      </c>
      <c r="F6" s="60">
        <v>61</v>
      </c>
      <c r="G6" s="60">
        <v>2.8</v>
      </c>
      <c r="H6" s="60">
        <v>0</v>
      </c>
      <c r="I6" s="60">
        <v>0</v>
      </c>
      <c r="J6" s="60">
        <v>0</v>
      </c>
      <c r="K6" s="60">
        <v>13.06</v>
      </c>
      <c r="L6" s="60">
        <v>0</v>
      </c>
      <c r="M6" s="60">
        <v>1.55</v>
      </c>
      <c r="N6" s="60">
        <v>2.89</v>
      </c>
      <c r="O6" s="59" t="s">
        <v>45</v>
      </c>
      <c r="P6" s="60">
        <v>0.1</v>
      </c>
      <c r="Q6" s="60">
        <v>0</v>
      </c>
      <c r="R6" s="60">
        <v>15.2</v>
      </c>
      <c r="S6" s="60">
        <v>61</v>
      </c>
      <c r="T6" s="60">
        <v>2.8</v>
      </c>
      <c r="U6" s="60">
        <v>0</v>
      </c>
      <c r="V6" s="60">
        <v>0</v>
      </c>
      <c r="W6" s="60">
        <v>0</v>
      </c>
      <c r="X6" s="60">
        <v>13.06</v>
      </c>
      <c r="Y6" s="60">
        <v>0</v>
      </c>
      <c r="Z6" s="60">
        <v>1.55</v>
      </c>
      <c r="AA6" s="60">
        <v>2.89</v>
      </c>
    </row>
    <row r="7" spans="1:27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 ht="16.5" customHeight="1">
      <c r="A8" s="3" t="s">
        <v>18</v>
      </c>
      <c r="B8" s="15">
        <v>10</v>
      </c>
      <c r="C8" s="11">
        <v>0.05</v>
      </c>
      <c r="D8" s="11">
        <v>8.1999999999999993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5">
        <v>10</v>
      </c>
      <c r="P8" s="11">
        <v>0.05</v>
      </c>
      <c r="Q8" s="11">
        <v>8.1999999999999993</v>
      </c>
      <c r="R8" s="11">
        <v>0.08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0.02</v>
      </c>
      <c r="Z8" s="11">
        <v>0</v>
      </c>
      <c r="AA8" s="11">
        <v>1.6</v>
      </c>
    </row>
    <row r="9" spans="1:27">
      <c r="A9" s="65" t="s">
        <v>83</v>
      </c>
      <c r="B9" s="7">
        <v>200</v>
      </c>
      <c r="C9" s="7">
        <v>1.8</v>
      </c>
      <c r="D9" s="7">
        <v>0.4</v>
      </c>
      <c r="E9" s="7">
        <v>16.2</v>
      </c>
      <c r="F9" s="7">
        <v>86</v>
      </c>
      <c r="G9" s="7">
        <v>120</v>
      </c>
      <c r="H9" s="7">
        <v>0</v>
      </c>
      <c r="I9" s="7">
        <v>0.08</v>
      </c>
      <c r="J9" s="7">
        <v>0</v>
      </c>
      <c r="K9" s="7">
        <v>68</v>
      </c>
      <c r="L9" s="7">
        <v>0.9</v>
      </c>
      <c r="M9" s="7">
        <v>26</v>
      </c>
      <c r="N9" s="7">
        <v>46</v>
      </c>
      <c r="O9" s="7">
        <v>200</v>
      </c>
      <c r="P9" s="7">
        <v>1.8</v>
      </c>
      <c r="Q9" s="7">
        <v>0.4</v>
      </c>
      <c r="R9" s="7">
        <v>16</v>
      </c>
      <c r="S9" s="7">
        <v>86</v>
      </c>
      <c r="T9" s="7">
        <v>120</v>
      </c>
      <c r="U9" s="7">
        <v>0</v>
      </c>
      <c r="V9" s="7">
        <v>0.1</v>
      </c>
      <c r="W9" s="7">
        <v>0</v>
      </c>
      <c r="X9" s="7">
        <v>68</v>
      </c>
      <c r="Y9" s="7">
        <v>0.9</v>
      </c>
      <c r="Z9" s="7">
        <v>26</v>
      </c>
      <c r="AA9" s="7">
        <v>46</v>
      </c>
    </row>
    <row r="10" spans="1:27">
      <c r="A10" s="65" t="s">
        <v>78</v>
      </c>
      <c r="B10" s="66">
        <v>30</v>
      </c>
      <c r="C10" s="11">
        <v>1.37</v>
      </c>
      <c r="D10" s="11">
        <v>2.15</v>
      </c>
      <c r="E10" s="11">
        <v>15.75</v>
      </c>
      <c r="F10" s="11">
        <v>87.81</v>
      </c>
      <c r="G10" s="11">
        <v>0.26</v>
      </c>
      <c r="H10" s="11">
        <v>2.7E-2</v>
      </c>
      <c r="I10" s="11">
        <v>1.54E-2</v>
      </c>
      <c r="J10" s="11">
        <v>5.73</v>
      </c>
      <c r="K10" s="11">
        <v>0.38</v>
      </c>
      <c r="L10" s="7">
        <v>0</v>
      </c>
      <c r="M10" s="7">
        <v>0</v>
      </c>
      <c r="N10" s="7">
        <v>0</v>
      </c>
      <c r="O10" s="66">
        <v>20</v>
      </c>
      <c r="P10" s="11">
        <v>0.91200000000000003</v>
      </c>
      <c r="Q10" s="11">
        <v>1.43</v>
      </c>
      <c r="R10" s="11">
        <v>10.502000000000001</v>
      </c>
      <c r="S10" s="11">
        <v>58.54</v>
      </c>
      <c r="T10" s="11">
        <v>0.17399999999999999</v>
      </c>
      <c r="U10" s="11">
        <v>1.7999999999999999E-2</v>
      </c>
      <c r="V10" s="11">
        <v>0.01</v>
      </c>
      <c r="W10" s="11">
        <v>3.8180000000000001</v>
      </c>
      <c r="X10" s="11">
        <v>0.25</v>
      </c>
      <c r="Y10" s="7">
        <v>0</v>
      </c>
      <c r="Z10" s="7">
        <v>0</v>
      </c>
      <c r="AA10" s="7">
        <v>0</v>
      </c>
    </row>
    <row r="11" spans="1:27">
      <c r="A11" s="3" t="s">
        <v>20</v>
      </c>
      <c r="B11" s="15">
        <v>20</v>
      </c>
      <c r="C11" s="11">
        <v>5.0999999999999996</v>
      </c>
      <c r="D11" s="11">
        <v>5.2</v>
      </c>
      <c r="E11" s="11">
        <v>0</v>
      </c>
      <c r="F11" s="11">
        <v>68.599999999999994</v>
      </c>
      <c r="G11" s="11">
        <v>0.1</v>
      </c>
      <c r="H11" s="11">
        <v>25</v>
      </c>
      <c r="I11" s="11">
        <v>0</v>
      </c>
      <c r="J11" s="11">
        <v>0</v>
      </c>
      <c r="K11" s="11">
        <v>180</v>
      </c>
      <c r="L11" s="11">
        <v>0.2</v>
      </c>
      <c r="M11" s="11">
        <v>9</v>
      </c>
      <c r="N11" s="11">
        <v>113</v>
      </c>
      <c r="O11" s="15">
        <v>20</v>
      </c>
      <c r="P11" s="11">
        <v>5.0999999999999996</v>
      </c>
      <c r="Q11" s="11">
        <v>5.2</v>
      </c>
      <c r="R11" s="11">
        <v>0</v>
      </c>
      <c r="S11" s="11">
        <v>68.599999999999994</v>
      </c>
      <c r="T11" s="11">
        <v>0.1</v>
      </c>
      <c r="U11" s="11">
        <v>25</v>
      </c>
      <c r="V11" s="11">
        <v>0</v>
      </c>
      <c r="W11" s="11">
        <v>0</v>
      </c>
      <c r="X11" s="11">
        <v>180</v>
      </c>
      <c r="Y11" s="11">
        <v>0.2</v>
      </c>
      <c r="Z11" s="11">
        <v>9</v>
      </c>
      <c r="AA11" s="11">
        <v>113</v>
      </c>
    </row>
    <row r="12" spans="1:27">
      <c r="A12" s="9" t="s">
        <v>16</v>
      </c>
      <c r="B12" s="5"/>
      <c r="C12" s="16">
        <f>SUM(C5:C11)</f>
        <v>20.420000000000002</v>
      </c>
      <c r="D12" s="16">
        <f t="shared" ref="D12:M12" si="0">SUM(D5:D11)</f>
        <v>29.249999999999996</v>
      </c>
      <c r="E12" s="16">
        <f t="shared" si="0"/>
        <v>100.23</v>
      </c>
      <c r="F12" s="16">
        <f t="shared" si="0"/>
        <v>627.7600000000001</v>
      </c>
      <c r="G12" s="16">
        <f t="shared" si="0"/>
        <v>123.39</v>
      </c>
      <c r="H12" s="16">
        <f t="shared" si="0"/>
        <v>60.027000000000001</v>
      </c>
      <c r="I12" s="16">
        <f t="shared" si="0"/>
        <v>0.21940000000000001</v>
      </c>
      <c r="J12" s="16">
        <f t="shared" si="0"/>
        <v>6.2100000000000009</v>
      </c>
      <c r="K12" s="16">
        <f t="shared" si="0"/>
        <v>486.64</v>
      </c>
      <c r="L12" s="16">
        <f t="shared" si="0"/>
        <v>2.52</v>
      </c>
      <c r="M12" s="16">
        <f t="shared" si="0"/>
        <v>62.15</v>
      </c>
      <c r="N12" s="16">
        <f>N5+N6+N7+N8+N9+N10+N11</f>
        <v>211.19</v>
      </c>
      <c r="O12" s="5"/>
      <c r="P12" s="17">
        <f>SUM(P5:P11)</f>
        <v>23.012</v>
      </c>
      <c r="Q12" s="17">
        <f t="shared" ref="Q12:AA12" si="1">SUM(Q5:Q11)</f>
        <v>31.879999999999995</v>
      </c>
      <c r="R12" s="17">
        <f t="shared" si="1"/>
        <v>107.63200000000001</v>
      </c>
      <c r="S12" s="17">
        <f t="shared" si="1"/>
        <v>660.93999999999994</v>
      </c>
      <c r="T12" s="17">
        <f t="shared" si="1"/>
        <v>123.324</v>
      </c>
      <c r="U12" s="17">
        <f t="shared" si="1"/>
        <v>60.018000000000001</v>
      </c>
      <c r="V12" s="17">
        <f t="shared" si="1"/>
        <v>0.28500000000000003</v>
      </c>
      <c r="W12" s="17">
        <f t="shared" si="1"/>
        <v>4.4180000000000001</v>
      </c>
      <c r="X12" s="17">
        <f t="shared" si="1"/>
        <v>542.51</v>
      </c>
      <c r="Y12" s="17">
        <f t="shared" si="1"/>
        <v>2.9200000000000004</v>
      </c>
      <c r="Z12" s="17">
        <f t="shared" si="1"/>
        <v>68.55</v>
      </c>
      <c r="AA12" s="17">
        <f t="shared" si="1"/>
        <v>222.74</v>
      </c>
    </row>
    <row r="13" spans="1:27">
      <c r="A13" s="6" t="s">
        <v>9</v>
      </c>
      <c r="B13" s="3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 s="25" customFormat="1">
      <c r="A14" s="77"/>
      <c r="B14" s="8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87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ht="25.5" customHeight="1">
      <c r="A15" s="62" t="s">
        <v>96</v>
      </c>
      <c r="B15" s="61" t="s">
        <v>109</v>
      </c>
      <c r="C15" s="63">
        <v>4.5599999999999996</v>
      </c>
      <c r="D15" s="63">
        <v>5.34</v>
      </c>
      <c r="E15" s="63">
        <v>12.1</v>
      </c>
      <c r="F15" s="63">
        <v>114.72</v>
      </c>
      <c r="G15" s="63">
        <v>6.94</v>
      </c>
      <c r="H15" s="63">
        <v>13.2</v>
      </c>
      <c r="I15" s="63">
        <v>0.16</v>
      </c>
      <c r="J15" s="63">
        <v>0</v>
      </c>
      <c r="K15" s="63">
        <v>15.2</v>
      </c>
      <c r="L15" s="63">
        <v>0.8</v>
      </c>
      <c r="M15" s="63">
        <v>5.6</v>
      </c>
      <c r="N15" s="63">
        <v>61.44</v>
      </c>
      <c r="O15" s="61" t="s">
        <v>111</v>
      </c>
      <c r="P15" s="63">
        <v>5.75</v>
      </c>
      <c r="Q15" s="63">
        <v>6.6749999999999998</v>
      </c>
      <c r="R15" s="63">
        <v>15.13</v>
      </c>
      <c r="S15" s="63">
        <v>143.4</v>
      </c>
      <c r="T15" s="63">
        <v>8.68</v>
      </c>
      <c r="U15" s="63">
        <v>16.5</v>
      </c>
      <c r="V15" s="63">
        <v>0.2</v>
      </c>
      <c r="W15" s="63">
        <v>0</v>
      </c>
      <c r="X15" s="63">
        <v>19</v>
      </c>
      <c r="Y15" s="63">
        <v>0.94</v>
      </c>
      <c r="Z15" s="63">
        <v>7</v>
      </c>
      <c r="AA15" s="63">
        <v>76.8</v>
      </c>
    </row>
    <row r="16" spans="1:27" ht="15" customHeight="1">
      <c r="A16" s="35" t="s">
        <v>82</v>
      </c>
      <c r="B16" s="21" t="s">
        <v>110</v>
      </c>
      <c r="C16" s="11">
        <v>17</v>
      </c>
      <c r="D16" s="11">
        <v>18</v>
      </c>
      <c r="E16" s="11">
        <v>0</v>
      </c>
      <c r="F16" s="11">
        <v>230.94</v>
      </c>
      <c r="G16" s="11">
        <v>9.9</v>
      </c>
      <c r="H16" s="11">
        <v>0</v>
      </c>
      <c r="I16" s="11">
        <v>0.08</v>
      </c>
      <c r="J16" s="11">
        <v>0</v>
      </c>
      <c r="K16" s="11">
        <v>27</v>
      </c>
      <c r="L16" s="11">
        <v>2.1</v>
      </c>
      <c r="M16" s="11">
        <v>26</v>
      </c>
      <c r="N16" s="11">
        <v>211</v>
      </c>
      <c r="O16" s="15" t="s">
        <v>72</v>
      </c>
      <c r="P16" s="11">
        <v>18.5</v>
      </c>
      <c r="Q16" s="11">
        <v>19.5</v>
      </c>
      <c r="R16" s="11">
        <v>0</v>
      </c>
      <c r="S16" s="11">
        <v>256.63</v>
      </c>
      <c r="T16" s="11">
        <v>11</v>
      </c>
      <c r="U16" s="11">
        <v>0</v>
      </c>
      <c r="V16" s="11">
        <v>0.13</v>
      </c>
      <c r="W16" s="11">
        <v>0</v>
      </c>
      <c r="X16" s="11">
        <v>29.63</v>
      </c>
      <c r="Y16" s="11">
        <v>2.33</v>
      </c>
      <c r="Z16" s="11">
        <v>28.5</v>
      </c>
      <c r="AA16" s="11">
        <v>234.5</v>
      </c>
    </row>
    <row r="17" spans="1:27">
      <c r="A17" s="7" t="s">
        <v>51</v>
      </c>
      <c r="B17" s="31">
        <v>150</v>
      </c>
      <c r="C17" s="31">
        <v>3.15</v>
      </c>
      <c r="D17" s="31">
        <v>6.6</v>
      </c>
      <c r="E17" s="31">
        <v>16.350000000000001</v>
      </c>
      <c r="F17" s="31">
        <v>138</v>
      </c>
      <c r="G17" s="31">
        <v>5.0999999999999996</v>
      </c>
      <c r="H17" s="31">
        <v>1.4999999999999999E-2</v>
      </c>
      <c r="I17" s="31">
        <v>0.13500000000000001</v>
      </c>
      <c r="J17" s="31">
        <v>0.19500000000000001</v>
      </c>
      <c r="K17" s="31">
        <v>39</v>
      </c>
      <c r="L17" s="31">
        <v>1.05</v>
      </c>
      <c r="M17" s="31">
        <v>24.24</v>
      </c>
      <c r="N17" s="31">
        <v>73.959999999999994</v>
      </c>
      <c r="O17" s="31">
        <v>170</v>
      </c>
      <c r="P17" s="31">
        <v>3.57</v>
      </c>
      <c r="Q17" s="31">
        <v>7.48</v>
      </c>
      <c r="R17" s="31">
        <v>18.53</v>
      </c>
      <c r="S17" s="31">
        <v>156.4</v>
      </c>
      <c r="T17" s="31">
        <v>5.78</v>
      </c>
      <c r="U17" s="31">
        <v>1.7000000000000001E-2</v>
      </c>
      <c r="V17" s="31">
        <v>0.153</v>
      </c>
      <c r="W17" s="31">
        <v>0.221</v>
      </c>
      <c r="X17" s="31">
        <v>44.2</v>
      </c>
      <c r="Y17" s="31">
        <v>1.19</v>
      </c>
      <c r="Z17" s="31">
        <v>27.47</v>
      </c>
      <c r="AA17" s="31">
        <v>83.82</v>
      </c>
    </row>
    <row r="18" spans="1:27">
      <c r="A18" s="70" t="s">
        <v>88</v>
      </c>
      <c r="B18" s="71">
        <v>180</v>
      </c>
      <c r="C18" s="79">
        <v>0.9</v>
      </c>
      <c r="D18" s="79">
        <v>0.18</v>
      </c>
      <c r="E18" s="79">
        <v>0.18</v>
      </c>
      <c r="F18" s="79">
        <v>82.8</v>
      </c>
      <c r="G18" s="79">
        <v>3.6</v>
      </c>
      <c r="H18" s="79">
        <v>0</v>
      </c>
      <c r="I18" s="79">
        <v>1.7999999999999999E-2</v>
      </c>
      <c r="J18" s="79">
        <v>0</v>
      </c>
      <c r="K18" s="79">
        <v>12.6</v>
      </c>
      <c r="L18" s="79">
        <v>2.52</v>
      </c>
      <c r="M18" s="79">
        <v>0</v>
      </c>
      <c r="N18" s="79">
        <v>0</v>
      </c>
      <c r="O18" s="71">
        <v>180</v>
      </c>
      <c r="P18" s="79">
        <v>0.9</v>
      </c>
      <c r="Q18" s="79">
        <v>0.18</v>
      </c>
      <c r="R18" s="79">
        <v>0.18</v>
      </c>
      <c r="S18" s="79">
        <v>82.8</v>
      </c>
      <c r="T18" s="79">
        <v>3.6</v>
      </c>
      <c r="U18" s="79">
        <v>0</v>
      </c>
      <c r="V18" s="79">
        <v>1.7999999999999999E-2</v>
      </c>
      <c r="W18" s="79">
        <v>0</v>
      </c>
      <c r="X18" s="79">
        <v>12.6</v>
      </c>
      <c r="Y18" s="79">
        <v>2.52</v>
      </c>
      <c r="Z18" s="79">
        <v>0</v>
      </c>
      <c r="AA18" s="79">
        <v>0</v>
      </c>
    </row>
    <row r="19" spans="1:27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9" t="s">
        <v>16</v>
      </c>
      <c r="B21" s="33"/>
      <c r="C21" s="18">
        <f t="shared" ref="C21:N21" si="2">SUM(C14:C20)</f>
        <v>31.209999999999997</v>
      </c>
      <c r="D21" s="18">
        <f t="shared" si="2"/>
        <v>30.919999999999998</v>
      </c>
      <c r="E21" s="18">
        <f t="shared" si="2"/>
        <v>62.63</v>
      </c>
      <c r="F21" s="18">
        <f t="shared" si="2"/>
        <v>732.8599999999999</v>
      </c>
      <c r="G21" s="18">
        <f t="shared" si="2"/>
        <v>25.54</v>
      </c>
      <c r="H21" s="18">
        <f t="shared" si="2"/>
        <v>13.215</v>
      </c>
      <c r="I21" s="18">
        <f t="shared" si="2"/>
        <v>0.53700000000000003</v>
      </c>
      <c r="J21" s="18">
        <f t="shared" si="2"/>
        <v>0.19500000000000001</v>
      </c>
      <c r="K21" s="18">
        <f t="shared" si="2"/>
        <v>115.8</v>
      </c>
      <c r="L21" s="18">
        <f t="shared" si="2"/>
        <v>8.4700000000000006</v>
      </c>
      <c r="M21" s="18">
        <f t="shared" si="2"/>
        <v>83.039999999999992</v>
      </c>
      <c r="N21" s="18">
        <f t="shared" si="2"/>
        <v>407.19999999999993</v>
      </c>
      <c r="O21" s="29"/>
      <c r="P21" s="18">
        <f t="shared" ref="P21:AA21" si="3">SUM(P14:P20)</f>
        <v>35.819999999999993</v>
      </c>
      <c r="Q21" s="18">
        <f t="shared" si="3"/>
        <v>34.835000000000001</v>
      </c>
      <c r="R21" s="18">
        <f t="shared" si="3"/>
        <v>75.44</v>
      </c>
      <c r="S21" s="18">
        <f t="shared" si="3"/>
        <v>847.2299999999999</v>
      </c>
      <c r="T21" s="18">
        <f t="shared" si="3"/>
        <v>29.060000000000002</v>
      </c>
      <c r="U21" s="18">
        <f t="shared" si="3"/>
        <v>16.516999999999999</v>
      </c>
      <c r="V21" s="18">
        <f t="shared" si="3"/>
        <v>0.64600000000000002</v>
      </c>
      <c r="W21" s="18">
        <f t="shared" si="3"/>
        <v>0.221</v>
      </c>
      <c r="X21" s="18">
        <f t="shared" si="3"/>
        <v>132.93</v>
      </c>
      <c r="Y21" s="18">
        <f t="shared" si="3"/>
        <v>9.48</v>
      </c>
      <c r="Z21" s="18">
        <f t="shared" si="3"/>
        <v>96.97</v>
      </c>
      <c r="AA21" s="18">
        <f t="shared" si="3"/>
        <v>471.12</v>
      </c>
    </row>
    <row r="22" spans="1:27">
      <c r="A22" s="1" t="s">
        <v>17</v>
      </c>
      <c r="B22" s="33"/>
      <c r="C22" s="38">
        <f t="shared" ref="C22:N22" si="4">C12+C21</f>
        <v>51.629999999999995</v>
      </c>
      <c r="D22" s="38">
        <f t="shared" si="4"/>
        <v>60.169999999999995</v>
      </c>
      <c r="E22" s="38">
        <f t="shared" si="4"/>
        <v>162.86000000000001</v>
      </c>
      <c r="F22" s="38">
        <f t="shared" si="4"/>
        <v>1360.62</v>
      </c>
      <c r="G22" s="38">
        <f t="shared" si="4"/>
        <v>148.93</v>
      </c>
      <c r="H22" s="38">
        <f t="shared" si="4"/>
        <v>73.242000000000004</v>
      </c>
      <c r="I22" s="38">
        <f t="shared" si="4"/>
        <v>0.75640000000000007</v>
      </c>
      <c r="J22" s="38">
        <f t="shared" si="4"/>
        <v>6.4050000000000011</v>
      </c>
      <c r="K22" s="38">
        <f t="shared" si="4"/>
        <v>602.43999999999994</v>
      </c>
      <c r="L22" s="38">
        <f t="shared" si="4"/>
        <v>10.99</v>
      </c>
      <c r="M22" s="38">
        <f t="shared" si="4"/>
        <v>145.19</v>
      </c>
      <c r="N22" s="38">
        <f t="shared" si="4"/>
        <v>618.38999999999987</v>
      </c>
      <c r="O22" s="38"/>
      <c r="P22" s="38">
        <f t="shared" ref="P22:AA22" si="5">P12+P21</f>
        <v>58.831999999999994</v>
      </c>
      <c r="Q22" s="38">
        <f t="shared" si="5"/>
        <v>66.715000000000003</v>
      </c>
      <c r="R22" s="38">
        <f t="shared" si="5"/>
        <v>183.072</v>
      </c>
      <c r="S22" s="38">
        <f t="shared" si="5"/>
        <v>1508.1699999999998</v>
      </c>
      <c r="T22" s="38">
        <f t="shared" si="5"/>
        <v>152.38400000000001</v>
      </c>
      <c r="U22" s="38">
        <f t="shared" si="5"/>
        <v>76.534999999999997</v>
      </c>
      <c r="V22" s="38">
        <f t="shared" si="5"/>
        <v>0.93100000000000005</v>
      </c>
      <c r="W22" s="38">
        <f t="shared" si="5"/>
        <v>4.6390000000000002</v>
      </c>
      <c r="X22" s="38">
        <f t="shared" si="5"/>
        <v>675.44</v>
      </c>
      <c r="Y22" s="38">
        <f t="shared" si="5"/>
        <v>12.4</v>
      </c>
      <c r="Z22" s="38">
        <f t="shared" si="5"/>
        <v>165.51999999999998</v>
      </c>
      <c r="AA22" s="38">
        <f t="shared" si="5"/>
        <v>693.86</v>
      </c>
    </row>
    <row r="26" spans="1:27" ht="19.5" customHeight="1"/>
    <row r="46" ht="36.75" customHeight="1"/>
    <row r="52" ht="24.75" customHeight="1"/>
    <row r="53" ht="27" customHeight="1"/>
    <row r="56" ht="24.75" customHeight="1"/>
    <row r="57" ht="17.25" customHeight="1"/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"/>
  <sheetViews>
    <sheetView workbookViewId="0">
      <selection activeCell="K35" sqref="K35"/>
    </sheetView>
  </sheetViews>
  <sheetFormatPr defaultRowHeight="15"/>
  <cols>
    <col min="1" max="1" width="28.5703125" customWidth="1"/>
    <col min="2" max="2" width="6" customWidth="1"/>
    <col min="3" max="5" width="3.42578125" customWidth="1"/>
    <col min="6" max="6" width="5.42578125" customWidth="1"/>
    <col min="7" max="12" width="3.42578125" customWidth="1"/>
    <col min="13" max="13" width="4" customWidth="1"/>
    <col min="14" max="14" width="4.140625" customWidth="1"/>
    <col min="15" max="15" width="7" customWidth="1"/>
    <col min="16" max="18" width="3.42578125" customWidth="1"/>
    <col min="19" max="19" width="5.28515625" customWidth="1"/>
    <col min="20" max="25" width="3.42578125" customWidth="1"/>
    <col min="26" max="26" width="3.85546875" customWidth="1"/>
    <col min="27" max="27" width="4.28515625" customWidth="1"/>
  </cols>
  <sheetData>
    <row r="1" spans="1:27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32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>
      <c r="A3" s="1" t="s">
        <v>0</v>
      </c>
      <c r="B3" s="28" t="s">
        <v>38</v>
      </c>
      <c r="C3" s="92" t="s">
        <v>14</v>
      </c>
      <c r="D3" s="93"/>
      <c r="E3" s="93"/>
      <c r="F3" s="94"/>
      <c r="G3" s="98" t="s">
        <v>1</v>
      </c>
      <c r="H3" s="98"/>
      <c r="I3" s="98"/>
      <c r="J3" s="98"/>
      <c r="K3" s="98" t="s">
        <v>15</v>
      </c>
      <c r="L3" s="98"/>
      <c r="M3" s="98"/>
      <c r="N3" s="98"/>
      <c r="O3" s="28" t="s">
        <v>39</v>
      </c>
      <c r="P3" s="92" t="s">
        <v>14</v>
      </c>
      <c r="Q3" s="93"/>
      <c r="R3" s="93"/>
      <c r="S3" s="94"/>
      <c r="T3" s="98" t="s">
        <v>1</v>
      </c>
      <c r="U3" s="98"/>
      <c r="V3" s="98"/>
      <c r="W3" s="98"/>
      <c r="X3" s="98" t="s">
        <v>15</v>
      </c>
      <c r="Y3" s="98"/>
      <c r="Z3" s="98"/>
      <c r="AA3" s="98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s="4" customFormat="1" ht="11.25">
      <c r="A5" s="7" t="s">
        <v>64</v>
      </c>
      <c r="B5" s="7" t="s">
        <v>100</v>
      </c>
      <c r="C5" s="7">
        <v>11</v>
      </c>
      <c r="D5" s="7">
        <v>6.5</v>
      </c>
      <c r="E5" s="7">
        <v>6.5</v>
      </c>
      <c r="F5" s="7">
        <v>296.25</v>
      </c>
      <c r="G5" s="7">
        <v>2.4</v>
      </c>
      <c r="H5" s="7">
        <v>0</v>
      </c>
      <c r="I5" s="7">
        <v>0.2</v>
      </c>
      <c r="J5" s="7">
        <v>0.9</v>
      </c>
      <c r="K5" s="7">
        <v>105</v>
      </c>
      <c r="L5" s="7">
        <v>0.9</v>
      </c>
      <c r="M5" s="7">
        <v>0</v>
      </c>
      <c r="N5" s="7">
        <v>0</v>
      </c>
      <c r="O5" s="7" t="s">
        <v>112</v>
      </c>
      <c r="P5" s="7">
        <v>14.8</v>
      </c>
      <c r="Q5" s="7">
        <v>8.6</v>
      </c>
      <c r="R5" s="7">
        <v>8.6</v>
      </c>
      <c r="S5" s="7">
        <v>395.06</v>
      </c>
      <c r="T5" s="7">
        <v>3.2</v>
      </c>
      <c r="U5" s="7">
        <v>0</v>
      </c>
      <c r="V5" s="7">
        <v>0.3</v>
      </c>
      <c r="W5" s="7">
        <v>1.2</v>
      </c>
      <c r="X5" s="7">
        <v>140</v>
      </c>
      <c r="Y5" s="7">
        <v>1.2</v>
      </c>
      <c r="Z5" s="7">
        <v>0</v>
      </c>
      <c r="AA5" s="7">
        <v>0</v>
      </c>
    </row>
    <row r="6" spans="1:27">
      <c r="A6" s="3" t="s">
        <v>65</v>
      </c>
      <c r="B6" s="5">
        <v>200</v>
      </c>
      <c r="C6" s="11">
        <v>1.5</v>
      </c>
      <c r="D6" s="11">
        <v>1.3</v>
      </c>
      <c r="E6" s="11">
        <v>16</v>
      </c>
      <c r="F6" s="11">
        <v>81</v>
      </c>
      <c r="G6" s="11">
        <v>1.3</v>
      </c>
      <c r="H6" s="11">
        <v>4.2</v>
      </c>
      <c r="I6" s="11">
        <v>0</v>
      </c>
      <c r="J6" s="11">
        <v>0</v>
      </c>
      <c r="K6" s="11">
        <v>127</v>
      </c>
      <c r="L6" s="11">
        <v>0.4</v>
      </c>
      <c r="M6" s="11">
        <v>8.6999999999999993</v>
      </c>
      <c r="N6" s="11">
        <v>40</v>
      </c>
      <c r="O6" s="5">
        <v>200</v>
      </c>
      <c r="P6" s="11">
        <v>1.5</v>
      </c>
      <c r="Q6" s="11">
        <v>1.3</v>
      </c>
      <c r="R6" s="11">
        <v>16</v>
      </c>
      <c r="S6" s="11">
        <v>81</v>
      </c>
      <c r="T6" s="11">
        <v>1.3</v>
      </c>
      <c r="U6" s="11">
        <v>4.2</v>
      </c>
      <c r="V6" s="11">
        <v>0</v>
      </c>
      <c r="W6" s="11">
        <v>0</v>
      </c>
      <c r="X6" s="11">
        <v>127</v>
      </c>
      <c r="Y6" s="11">
        <v>0.4</v>
      </c>
      <c r="Z6" s="11">
        <v>8.6999999999999993</v>
      </c>
      <c r="AA6" s="11">
        <v>40</v>
      </c>
    </row>
    <row r="7" spans="1:27">
      <c r="A7" s="3" t="s">
        <v>19</v>
      </c>
      <c r="B7" s="5">
        <v>40</v>
      </c>
      <c r="C7" s="12">
        <v>3</v>
      </c>
      <c r="D7" s="12">
        <v>0.3</v>
      </c>
      <c r="E7" s="12">
        <v>20</v>
      </c>
      <c r="F7" s="12">
        <v>94</v>
      </c>
      <c r="G7" s="12">
        <v>0</v>
      </c>
      <c r="H7" s="12">
        <v>0</v>
      </c>
      <c r="I7" s="12">
        <v>4.3999999999999997E-2</v>
      </c>
      <c r="J7" s="12">
        <v>0</v>
      </c>
      <c r="K7" s="12">
        <v>8</v>
      </c>
      <c r="L7" s="12">
        <v>0.4</v>
      </c>
      <c r="M7" s="12">
        <v>13.6</v>
      </c>
      <c r="N7" s="12">
        <v>30.4</v>
      </c>
      <c r="O7" s="5">
        <v>50</v>
      </c>
      <c r="P7" s="12">
        <v>3.8</v>
      </c>
      <c r="Q7" s="12">
        <v>0.4</v>
      </c>
      <c r="R7" s="12">
        <v>24.6</v>
      </c>
      <c r="S7" s="12">
        <v>117.5</v>
      </c>
      <c r="T7" s="12">
        <v>0</v>
      </c>
      <c r="U7" s="12">
        <v>0</v>
      </c>
      <c r="V7" s="12">
        <v>5.5E-2</v>
      </c>
      <c r="W7" s="12">
        <v>0</v>
      </c>
      <c r="X7" s="12">
        <v>10</v>
      </c>
      <c r="Y7" s="12">
        <v>0.55000000000000004</v>
      </c>
      <c r="Z7" s="12">
        <v>17</v>
      </c>
      <c r="AA7" s="12">
        <v>38</v>
      </c>
    </row>
    <row r="8" spans="1:27" ht="12" customHeight="1">
      <c r="A8" s="3" t="s">
        <v>18</v>
      </c>
      <c r="B8" s="15">
        <v>10</v>
      </c>
      <c r="C8" s="11">
        <v>0.1</v>
      </c>
      <c r="D8" s="11">
        <v>8.1999999999999993</v>
      </c>
      <c r="E8" s="11">
        <v>0.1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0.03</v>
      </c>
      <c r="M8" s="11">
        <v>0</v>
      </c>
      <c r="N8" s="11">
        <v>1.6</v>
      </c>
      <c r="O8" s="15">
        <v>10</v>
      </c>
      <c r="P8" s="11">
        <v>0.1</v>
      </c>
      <c r="Q8" s="11">
        <v>8.1999999999999993</v>
      </c>
      <c r="R8" s="11">
        <v>0.1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0.03</v>
      </c>
      <c r="Z8" s="11">
        <v>0</v>
      </c>
      <c r="AA8" s="11">
        <v>1.6</v>
      </c>
    </row>
    <row r="9" spans="1:27">
      <c r="A9" s="3" t="s">
        <v>83</v>
      </c>
      <c r="B9" s="5">
        <v>200</v>
      </c>
      <c r="C9" s="11">
        <v>0.8</v>
      </c>
      <c r="D9" s="11">
        <v>0.6</v>
      </c>
      <c r="E9" s="11">
        <v>20.6</v>
      </c>
      <c r="F9" s="11">
        <v>94</v>
      </c>
      <c r="G9" s="11">
        <v>10</v>
      </c>
      <c r="H9" s="11">
        <v>0</v>
      </c>
      <c r="I9" s="11">
        <v>0.04</v>
      </c>
      <c r="J9" s="11">
        <v>0</v>
      </c>
      <c r="K9" s="11">
        <v>38</v>
      </c>
      <c r="L9" s="11">
        <v>4.5999999999999996</v>
      </c>
      <c r="M9" s="11">
        <v>18</v>
      </c>
      <c r="N9" s="11">
        <v>22</v>
      </c>
      <c r="O9" s="5">
        <v>200</v>
      </c>
      <c r="P9" s="11">
        <v>0.8</v>
      </c>
      <c r="Q9" s="11">
        <v>0.6</v>
      </c>
      <c r="R9" s="11">
        <v>20.6</v>
      </c>
      <c r="S9" s="11">
        <v>94</v>
      </c>
      <c r="T9" s="11">
        <v>10</v>
      </c>
      <c r="U9" s="11">
        <v>0</v>
      </c>
      <c r="V9" s="11">
        <v>0.04</v>
      </c>
      <c r="W9" s="11">
        <v>0</v>
      </c>
      <c r="X9" s="11">
        <v>38</v>
      </c>
      <c r="Y9" s="11">
        <v>4.5999999999999996</v>
      </c>
      <c r="Z9" s="11">
        <v>18</v>
      </c>
      <c r="AA9" s="11">
        <v>22</v>
      </c>
    </row>
    <row r="10" spans="1:27">
      <c r="A10" s="3" t="s">
        <v>104</v>
      </c>
      <c r="B10" s="8">
        <v>50</v>
      </c>
      <c r="C10" s="11">
        <v>5.2</v>
      </c>
      <c r="D10" s="11">
        <v>2.6</v>
      </c>
      <c r="E10" s="11">
        <v>38.4</v>
      </c>
      <c r="F10" s="11">
        <v>229</v>
      </c>
      <c r="G10" s="11">
        <v>0</v>
      </c>
      <c r="H10" s="11">
        <v>0.03</v>
      </c>
      <c r="I10" s="11">
        <v>0.03</v>
      </c>
      <c r="J10" s="11">
        <v>13</v>
      </c>
      <c r="K10" s="11">
        <v>0.3</v>
      </c>
      <c r="L10" s="21">
        <v>0</v>
      </c>
      <c r="M10" s="11">
        <v>0</v>
      </c>
      <c r="N10" s="11">
        <v>0</v>
      </c>
      <c r="O10" s="8">
        <v>50</v>
      </c>
      <c r="P10" s="11">
        <v>5.2</v>
      </c>
      <c r="Q10" s="11">
        <v>2.6</v>
      </c>
      <c r="R10" s="11">
        <v>38.4</v>
      </c>
      <c r="S10" s="11">
        <v>229</v>
      </c>
      <c r="T10" s="11">
        <v>0</v>
      </c>
      <c r="U10" s="11">
        <v>0.03</v>
      </c>
      <c r="V10" s="11">
        <v>0.03</v>
      </c>
      <c r="W10" s="11">
        <v>13</v>
      </c>
      <c r="X10" s="11">
        <v>0.3</v>
      </c>
      <c r="Y10" s="21">
        <v>0</v>
      </c>
      <c r="Z10" s="11">
        <v>0</v>
      </c>
      <c r="AA10" s="11">
        <v>0</v>
      </c>
    </row>
    <row r="11" spans="1:27">
      <c r="A11" s="3" t="s">
        <v>20</v>
      </c>
      <c r="B11" s="8">
        <v>20</v>
      </c>
      <c r="C11" s="11">
        <v>5.0999999999999996</v>
      </c>
      <c r="D11" s="11">
        <v>5.2</v>
      </c>
      <c r="E11" s="11">
        <v>0</v>
      </c>
      <c r="F11" s="11">
        <v>68.599999999999994</v>
      </c>
      <c r="G11" s="11">
        <v>0.1</v>
      </c>
      <c r="H11" s="11">
        <v>25</v>
      </c>
      <c r="I11" s="11">
        <v>0</v>
      </c>
      <c r="J11" s="11">
        <v>0</v>
      </c>
      <c r="K11" s="11">
        <v>180</v>
      </c>
      <c r="L11" s="21">
        <v>0.2</v>
      </c>
      <c r="M11" s="11">
        <v>9</v>
      </c>
      <c r="N11" s="11">
        <v>113</v>
      </c>
      <c r="O11" s="8">
        <v>20</v>
      </c>
      <c r="P11" s="11">
        <v>5.0999999999999996</v>
      </c>
      <c r="Q11" s="11">
        <v>5.2</v>
      </c>
      <c r="R11" s="11">
        <v>0</v>
      </c>
      <c r="S11" s="11">
        <v>68.599999999999994</v>
      </c>
      <c r="T11" s="11">
        <v>0.1</v>
      </c>
      <c r="U11" s="11">
        <v>25</v>
      </c>
      <c r="V11" s="11">
        <v>0</v>
      </c>
      <c r="W11" s="11">
        <v>0</v>
      </c>
      <c r="X11" s="11">
        <v>180</v>
      </c>
      <c r="Y11" s="21">
        <v>0.2</v>
      </c>
      <c r="Z11" s="11">
        <v>9</v>
      </c>
      <c r="AA11" s="11">
        <v>113</v>
      </c>
    </row>
    <row r="12" spans="1:27">
      <c r="A12" s="9" t="s">
        <v>16</v>
      </c>
      <c r="B12" s="5"/>
      <c r="C12" s="16">
        <f>C5+C6+C7+C8+C9+C10+C11</f>
        <v>26.699999999999996</v>
      </c>
      <c r="D12" s="16">
        <f t="shared" ref="D12:N12" si="0">D5+D6+D7+D8+D9+D10+D11</f>
        <v>24.7</v>
      </c>
      <c r="E12" s="16">
        <f t="shared" si="0"/>
        <v>101.6</v>
      </c>
      <c r="F12" s="16">
        <f t="shared" si="0"/>
        <v>937.65</v>
      </c>
      <c r="G12" s="16">
        <f t="shared" si="0"/>
        <v>13.799999999999999</v>
      </c>
      <c r="H12" s="16">
        <f t="shared" si="0"/>
        <v>63.230000000000004</v>
      </c>
      <c r="I12" s="16">
        <f t="shared" si="0"/>
        <v>0.31399999999999995</v>
      </c>
      <c r="J12" s="16">
        <f t="shared" si="0"/>
        <v>13.9</v>
      </c>
      <c r="K12" s="16">
        <f t="shared" si="0"/>
        <v>459.5</v>
      </c>
      <c r="L12" s="16">
        <f t="shared" si="0"/>
        <v>6.53</v>
      </c>
      <c r="M12" s="16">
        <f t="shared" si="0"/>
        <v>49.3</v>
      </c>
      <c r="N12" s="16">
        <f t="shared" si="0"/>
        <v>207</v>
      </c>
      <c r="O12" s="27"/>
      <c r="P12" s="16">
        <f>P5+P6+P7+P8+P9+P10+P11</f>
        <v>31.300000000000004</v>
      </c>
      <c r="Q12" s="16">
        <f t="shared" ref="Q12:AA12" si="1">Q5+Q6+Q7+Q8+Q9+Q10+Q11</f>
        <v>26.900000000000002</v>
      </c>
      <c r="R12" s="16">
        <f t="shared" si="1"/>
        <v>108.30000000000001</v>
      </c>
      <c r="S12" s="16">
        <f t="shared" si="1"/>
        <v>1059.9599999999998</v>
      </c>
      <c r="T12" s="16">
        <f t="shared" si="1"/>
        <v>14.6</v>
      </c>
      <c r="U12" s="16">
        <f t="shared" si="1"/>
        <v>63.230000000000004</v>
      </c>
      <c r="V12" s="16">
        <f t="shared" si="1"/>
        <v>0.42499999999999993</v>
      </c>
      <c r="W12" s="16">
        <f t="shared" si="1"/>
        <v>14.2</v>
      </c>
      <c r="X12" s="16">
        <f t="shared" si="1"/>
        <v>496.5</v>
      </c>
      <c r="Y12" s="16">
        <f t="shared" si="1"/>
        <v>6.9799999999999995</v>
      </c>
      <c r="Z12" s="16">
        <f t="shared" si="1"/>
        <v>52.7</v>
      </c>
      <c r="AA12" s="16">
        <f t="shared" si="1"/>
        <v>214.6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 ht="18.75" customHeight="1">
      <c r="A14" s="37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3" t="s">
        <v>74</v>
      </c>
      <c r="B15" s="3" t="s">
        <v>113</v>
      </c>
      <c r="C15" s="3">
        <v>3.68</v>
      </c>
      <c r="D15" s="3">
        <v>8</v>
      </c>
      <c r="E15" s="3">
        <v>12.8</v>
      </c>
      <c r="F15" s="3">
        <v>119.68</v>
      </c>
      <c r="G15" s="3">
        <v>1.76</v>
      </c>
      <c r="H15" s="3">
        <v>15.2</v>
      </c>
      <c r="I15" s="3">
        <v>0.08</v>
      </c>
      <c r="J15" s="3">
        <v>0.08</v>
      </c>
      <c r="K15" s="3">
        <v>23.2</v>
      </c>
      <c r="L15" s="3">
        <v>1.92</v>
      </c>
      <c r="M15" s="3">
        <v>28.16</v>
      </c>
      <c r="N15" s="3">
        <v>108.8</v>
      </c>
      <c r="O15" s="3" t="s">
        <v>113</v>
      </c>
      <c r="P15" s="3">
        <v>3.68</v>
      </c>
      <c r="Q15" s="3">
        <v>8</v>
      </c>
      <c r="R15" s="3">
        <v>12.8</v>
      </c>
      <c r="S15" s="3">
        <v>119.68</v>
      </c>
      <c r="T15" s="3">
        <v>1.76</v>
      </c>
      <c r="U15" s="3">
        <v>15.2</v>
      </c>
      <c r="V15" s="3">
        <v>0.08</v>
      </c>
      <c r="W15" s="3">
        <v>0.08</v>
      </c>
      <c r="X15" s="3">
        <v>23.2</v>
      </c>
      <c r="Y15" s="3">
        <v>1.92</v>
      </c>
      <c r="Z15" s="3">
        <v>28.16</v>
      </c>
      <c r="AA15" s="3">
        <v>108.8</v>
      </c>
    </row>
    <row r="16" spans="1:27" ht="14.25" customHeight="1">
      <c r="A16" s="3" t="s">
        <v>71</v>
      </c>
      <c r="B16" s="5" t="s">
        <v>110</v>
      </c>
      <c r="C16" s="12">
        <v>7.22</v>
      </c>
      <c r="D16" s="12">
        <v>6.17</v>
      </c>
      <c r="E16" s="12">
        <v>7</v>
      </c>
      <c r="F16" s="12">
        <v>122.76</v>
      </c>
      <c r="G16" s="12">
        <v>8.1000000000000003E-2</v>
      </c>
      <c r="H16" s="12">
        <v>0</v>
      </c>
      <c r="I16" s="12">
        <v>0.14000000000000001</v>
      </c>
      <c r="J16" s="12">
        <v>0.441</v>
      </c>
      <c r="K16" s="12">
        <v>24.77</v>
      </c>
      <c r="L16" s="12">
        <v>0.72</v>
      </c>
      <c r="M16" s="12">
        <v>17.11</v>
      </c>
      <c r="N16" s="12">
        <v>100.89</v>
      </c>
      <c r="O16" s="5" t="s">
        <v>72</v>
      </c>
      <c r="P16" s="12">
        <v>8</v>
      </c>
      <c r="Q16" s="12">
        <v>6.9</v>
      </c>
      <c r="R16" s="12">
        <v>7.7</v>
      </c>
      <c r="S16" s="12">
        <v>136.4</v>
      </c>
      <c r="T16" s="12">
        <v>0.1</v>
      </c>
      <c r="U16" s="12">
        <v>0</v>
      </c>
      <c r="V16" s="12">
        <v>0.1</v>
      </c>
      <c r="W16" s="12">
        <v>1.1000000000000001</v>
      </c>
      <c r="X16" s="12">
        <v>6.8</v>
      </c>
      <c r="Y16" s="12">
        <v>0.9</v>
      </c>
      <c r="Z16" s="12">
        <v>20.8</v>
      </c>
      <c r="AA16" s="12">
        <v>56.5</v>
      </c>
    </row>
    <row r="17" spans="1:28" ht="15" customHeight="1">
      <c r="A17" s="7" t="s">
        <v>73</v>
      </c>
      <c r="B17" s="31">
        <v>150</v>
      </c>
      <c r="C17" s="11">
        <v>5.69</v>
      </c>
      <c r="D17" s="11">
        <v>6.24</v>
      </c>
      <c r="E17" s="11">
        <v>29.09</v>
      </c>
      <c r="F17" s="11">
        <v>195.39</v>
      </c>
      <c r="G17" s="11">
        <v>1.4999999999999999E-2</v>
      </c>
      <c r="H17" s="11">
        <v>0</v>
      </c>
      <c r="I17" s="11">
        <v>5.7000000000000002E-2</v>
      </c>
      <c r="J17" s="11">
        <v>0.9</v>
      </c>
      <c r="K17" s="11">
        <v>5.7</v>
      </c>
      <c r="L17" s="11">
        <v>0.78</v>
      </c>
      <c r="M17" s="11">
        <v>17.3</v>
      </c>
      <c r="N17" s="11">
        <v>47.1</v>
      </c>
      <c r="O17" s="21">
        <v>200</v>
      </c>
      <c r="P17" s="11">
        <v>7.6</v>
      </c>
      <c r="Q17" s="11">
        <v>8.1999999999999993</v>
      </c>
      <c r="R17" s="11">
        <v>38.700000000000003</v>
      </c>
      <c r="S17" s="11">
        <v>260.52199999999999</v>
      </c>
      <c r="T17" s="11">
        <v>0.02</v>
      </c>
      <c r="U17" s="11">
        <v>0</v>
      </c>
      <c r="V17" s="11">
        <v>7.5999999999999998E-2</v>
      </c>
      <c r="W17" s="11">
        <v>1.2</v>
      </c>
      <c r="X17" s="11">
        <v>7.5</v>
      </c>
      <c r="Y17" s="11">
        <v>0.94</v>
      </c>
      <c r="Z17" s="11">
        <v>23.05</v>
      </c>
      <c r="AA17" s="11">
        <v>62.8</v>
      </c>
    </row>
    <row r="18" spans="1:28">
      <c r="A18" s="49" t="s">
        <v>89</v>
      </c>
      <c r="B18" s="26">
        <v>180</v>
      </c>
      <c r="C18" s="72">
        <v>0.09</v>
      </c>
      <c r="D18" s="69">
        <v>0</v>
      </c>
      <c r="E18" s="69">
        <v>18.96</v>
      </c>
      <c r="F18" s="72">
        <v>76.221000000000004</v>
      </c>
      <c r="G18" s="69">
        <v>0.72</v>
      </c>
      <c r="H18" s="69">
        <v>0</v>
      </c>
      <c r="I18" s="69">
        <v>0</v>
      </c>
      <c r="J18" s="69">
        <v>0.18</v>
      </c>
      <c r="K18" s="72">
        <v>2.3940000000000001</v>
      </c>
      <c r="L18" s="72">
        <v>0.14000000000000001</v>
      </c>
      <c r="M18" s="69">
        <v>1.08</v>
      </c>
      <c r="N18" s="69">
        <v>1.548</v>
      </c>
      <c r="O18" s="26">
        <v>200</v>
      </c>
      <c r="P18" s="72">
        <v>0.1</v>
      </c>
      <c r="Q18" s="69">
        <v>0</v>
      </c>
      <c r="R18" s="69">
        <v>21</v>
      </c>
      <c r="S18" s="72">
        <v>84.7</v>
      </c>
      <c r="T18" s="69">
        <v>0.8</v>
      </c>
      <c r="U18" s="69">
        <v>0</v>
      </c>
      <c r="V18" s="69">
        <v>0</v>
      </c>
      <c r="W18" s="69">
        <v>0.18</v>
      </c>
      <c r="X18" s="72">
        <v>2.7</v>
      </c>
      <c r="Y18" s="72">
        <v>0.2</v>
      </c>
      <c r="Z18" s="69">
        <v>1.2</v>
      </c>
      <c r="AA18" s="69">
        <v>1.7</v>
      </c>
      <c r="AB18" s="2"/>
    </row>
    <row r="19" spans="1:28">
      <c r="A19" s="3" t="s">
        <v>19</v>
      </c>
      <c r="B19" s="5">
        <v>40</v>
      </c>
      <c r="C19" s="12">
        <v>3</v>
      </c>
      <c r="D19" s="12">
        <v>0.3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8">
      <c r="A20" s="7" t="s">
        <v>49</v>
      </c>
      <c r="B20" s="8">
        <v>40</v>
      </c>
      <c r="C20" s="7">
        <v>2.6</v>
      </c>
      <c r="D20" s="7">
        <v>0.5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8">
      <c r="A21" s="9" t="s">
        <v>16</v>
      </c>
      <c r="B21" s="8"/>
      <c r="C21" s="18">
        <f>SUM(C14:C20)</f>
        <v>22.28</v>
      </c>
      <c r="D21" s="18">
        <f t="shared" ref="D21:N21" si="2">SUM(D14:D20)</f>
        <v>21.21</v>
      </c>
      <c r="E21" s="18">
        <f t="shared" si="2"/>
        <v>101.85</v>
      </c>
      <c r="F21" s="18">
        <f t="shared" si="2"/>
        <v>680.45099999999991</v>
      </c>
      <c r="G21" s="18">
        <f t="shared" si="2"/>
        <v>2.5759999999999996</v>
      </c>
      <c r="H21" s="18">
        <f t="shared" si="2"/>
        <v>15.2</v>
      </c>
      <c r="I21" s="18">
        <f t="shared" si="2"/>
        <v>0.42100000000000004</v>
      </c>
      <c r="J21" s="18">
        <f t="shared" si="2"/>
        <v>1.601</v>
      </c>
      <c r="K21" s="18">
        <f t="shared" si="2"/>
        <v>78.063999999999993</v>
      </c>
      <c r="L21" s="18">
        <f t="shared" si="2"/>
        <v>5.5600000000000005</v>
      </c>
      <c r="M21" s="18">
        <f t="shared" si="2"/>
        <v>90.84999999999998</v>
      </c>
      <c r="N21" s="18">
        <f t="shared" si="2"/>
        <v>319.13799999999998</v>
      </c>
      <c r="O21" s="29"/>
      <c r="P21" s="18">
        <f>SUM(P14:P20)</f>
        <v>26.480000000000004</v>
      </c>
      <c r="Q21" s="18">
        <f t="shared" ref="Q21:AA21" si="3">SUM(Q14:Q20)</f>
        <v>24.1</v>
      </c>
      <c r="R21" s="18">
        <f t="shared" si="3"/>
        <v>121.80000000000001</v>
      </c>
      <c r="S21" s="18">
        <f t="shared" si="3"/>
        <v>809.30200000000013</v>
      </c>
      <c r="T21" s="18">
        <f t="shared" si="3"/>
        <v>2.68</v>
      </c>
      <c r="U21" s="18">
        <f t="shared" si="3"/>
        <v>15.2</v>
      </c>
      <c r="V21" s="18">
        <f t="shared" si="3"/>
        <v>0.40100000000000002</v>
      </c>
      <c r="W21" s="18">
        <f t="shared" si="3"/>
        <v>2.56</v>
      </c>
      <c r="X21" s="18">
        <f t="shared" si="3"/>
        <v>67.7</v>
      </c>
      <c r="Y21" s="18">
        <f t="shared" si="3"/>
        <v>6.46</v>
      </c>
      <c r="Z21" s="18">
        <f t="shared" si="3"/>
        <v>107.21000000000001</v>
      </c>
      <c r="AA21" s="18">
        <f t="shared" si="3"/>
        <v>305.8</v>
      </c>
    </row>
    <row r="22" spans="1:28">
      <c r="A22" s="1" t="s">
        <v>17</v>
      </c>
      <c r="B22" s="8"/>
      <c r="C22" s="38">
        <f t="shared" ref="C22:N22" si="4">C12+C21</f>
        <v>48.98</v>
      </c>
      <c r="D22" s="38">
        <f t="shared" si="4"/>
        <v>45.91</v>
      </c>
      <c r="E22" s="38">
        <f t="shared" si="4"/>
        <v>203.45</v>
      </c>
      <c r="F22" s="38">
        <f t="shared" si="4"/>
        <v>1618.1009999999999</v>
      </c>
      <c r="G22" s="38">
        <f t="shared" si="4"/>
        <v>16.375999999999998</v>
      </c>
      <c r="H22" s="38">
        <f t="shared" si="4"/>
        <v>78.430000000000007</v>
      </c>
      <c r="I22" s="38">
        <f t="shared" si="4"/>
        <v>0.73499999999999999</v>
      </c>
      <c r="J22" s="38">
        <f t="shared" si="4"/>
        <v>15.501000000000001</v>
      </c>
      <c r="K22" s="38">
        <f t="shared" si="4"/>
        <v>537.56399999999996</v>
      </c>
      <c r="L22" s="38">
        <f t="shared" si="4"/>
        <v>12.09</v>
      </c>
      <c r="M22" s="38">
        <f t="shared" si="4"/>
        <v>140.14999999999998</v>
      </c>
      <c r="N22" s="38">
        <f t="shared" si="4"/>
        <v>526.13799999999992</v>
      </c>
      <c r="O22" s="38"/>
      <c r="P22" s="38">
        <f t="shared" ref="P22:AA22" si="5">P12+P21</f>
        <v>57.780000000000008</v>
      </c>
      <c r="Q22" s="38">
        <f t="shared" si="5"/>
        <v>51</v>
      </c>
      <c r="R22" s="38">
        <f t="shared" si="5"/>
        <v>230.10000000000002</v>
      </c>
      <c r="S22" s="38">
        <f t="shared" si="5"/>
        <v>1869.2619999999999</v>
      </c>
      <c r="T22" s="38">
        <f t="shared" si="5"/>
        <v>17.28</v>
      </c>
      <c r="U22" s="38">
        <f t="shared" si="5"/>
        <v>78.430000000000007</v>
      </c>
      <c r="V22" s="38">
        <f t="shared" si="5"/>
        <v>0.82599999999999996</v>
      </c>
      <c r="W22" s="38">
        <f t="shared" si="5"/>
        <v>16.759999999999998</v>
      </c>
      <c r="X22" s="38">
        <f t="shared" si="5"/>
        <v>564.20000000000005</v>
      </c>
      <c r="Y22" s="38">
        <f t="shared" si="5"/>
        <v>13.44</v>
      </c>
      <c r="Z22" s="38">
        <f t="shared" si="5"/>
        <v>159.91000000000003</v>
      </c>
      <c r="AA22" s="38">
        <f t="shared" si="5"/>
        <v>520.4</v>
      </c>
    </row>
    <row r="23" spans="1:28">
      <c r="C23" s="30"/>
      <c r="D23" s="30"/>
      <c r="E23" s="30"/>
      <c r="F23" s="3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8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>
      <selection activeCell="T36" sqref="T36"/>
    </sheetView>
  </sheetViews>
  <sheetFormatPr defaultRowHeight="15"/>
  <cols>
    <col min="1" max="1" width="28.140625" customWidth="1"/>
    <col min="2" max="2" width="5.28515625" customWidth="1"/>
    <col min="3" max="3" width="5.42578125" customWidth="1"/>
    <col min="4" max="5" width="3.42578125" customWidth="1"/>
    <col min="6" max="6" width="5.7109375" customWidth="1"/>
    <col min="7" max="7" width="3.85546875" customWidth="1"/>
    <col min="8" max="8" width="3.42578125" customWidth="1"/>
    <col min="9" max="9" width="4" customWidth="1"/>
    <col min="10" max="14" width="3.42578125" customWidth="1"/>
    <col min="15" max="15" width="5.7109375" customWidth="1"/>
    <col min="16" max="16" width="4.85546875" customWidth="1"/>
    <col min="17" max="18" width="3.42578125" customWidth="1"/>
    <col min="19" max="19" width="5.7109375" customWidth="1"/>
    <col min="20" max="20" width="4.7109375" customWidth="1"/>
    <col min="21" max="25" width="3.42578125" customWidth="1"/>
    <col min="26" max="26" width="4.28515625" customWidth="1"/>
    <col min="27" max="27" width="4.140625" customWidth="1"/>
  </cols>
  <sheetData>
    <row r="1" spans="1:27">
      <c r="A1" s="23" t="s">
        <v>80</v>
      </c>
      <c r="B1" s="23"/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>
      <c r="A2" s="24" t="s">
        <v>33</v>
      </c>
      <c r="B2" s="2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3.25" customHeight="1">
      <c r="A3" s="1" t="s">
        <v>0</v>
      </c>
      <c r="B3" s="28" t="s">
        <v>38</v>
      </c>
      <c r="C3" s="92" t="s">
        <v>14</v>
      </c>
      <c r="D3" s="93"/>
      <c r="E3" s="93"/>
      <c r="F3" s="94"/>
      <c r="G3" s="95" t="s">
        <v>1</v>
      </c>
      <c r="H3" s="96"/>
      <c r="I3" s="96"/>
      <c r="J3" s="97"/>
      <c r="K3" s="95" t="s">
        <v>15</v>
      </c>
      <c r="L3" s="96"/>
      <c r="M3" s="96"/>
      <c r="N3" s="97"/>
      <c r="O3" s="28" t="s">
        <v>39</v>
      </c>
      <c r="P3" s="92" t="s">
        <v>14</v>
      </c>
      <c r="Q3" s="93"/>
      <c r="R3" s="93"/>
      <c r="S3" s="94"/>
      <c r="T3" s="95" t="s">
        <v>1</v>
      </c>
      <c r="U3" s="96"/>
      <c r="V3" s="96"/>
      <c r="W3" s="97"/>
      <c r="X3" s="95" t="s">
        <v>15</v>
      </c>
      <c r="Y3" s="96"/>
      <c r="Z3" s="96"/>
      <c r="AA3" s="97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s="4" customFormat="1" ht="11.25">
      <c r="A5" s="7" t="s">
        <v>54</v>
      </c>
      <c r="B5" s="7">
        <v>205</v>
      </c>
      <c r="C5" s="7">
        <v>6.55</v>
      </c>
      <c r="D5" s="7">
        <v>8.33</v>
      </c>
      <c r="E5" s="7">
        <v>35.090000000000003</v>
      </c>
      <c r="F5" s="7">
        <v>241.11</v>
      </c>
      <c r="G5" s="7">
        <v>0.28999999999999998</v>
      </c>
      <c r="H5" s="7">
        <v>0.01</v>
      </c>
      <c r="I5" s="7">
        <v>0.06</v>
      </c>
      <c r="J5" s="7">
        <v>0.14000000000000001</v>
      </c>
      <c r="K5" s="7">
        <v>108.89</v>
      </c>
      <c r="L5" s="7">
        <v>0.88</v>
      </c>
      <c r="M5" s="7">
        <v>20.59</v>
      </c>
      <c r="N5" s="7">
        <v>104.48</v>
      </c>
      <c r="O5" s="7">
        <v>255</v>
      </c>
      <c r="P5" s="7">
        <v>8.25</v>
      </c>
      <c r="Q5" s="7">
        <v>10.37</v>
      </c>
      <c r="R5" s="7">
        <v>43.75</v>
      </c>
      <c r="S5" s="7">
        <v>301.98</v>
      </c>
      <c r="T5" s="7">
        <v>0.38</v>
      </c>
      <c r="U5" s="7">
        <v>0</v>
      </c>
      <c r="V5" s="7">
        <v>0.125</v>
      </c>
      <c r="W5" s="7">
        <v>0.1</v>
      </c>
      <c r="X5" s="7">
        <v>136.25</v>
      </c>
      <c r="Y5" s="7">
        <v>1.1000000000000001</v>
      </c>
      <c r="Z5" s="7">
        <v>26.25</v>
      </c>
      <c r="AA5" s="7">
        <v>130</v>
      </c>
    </row>
    <row r="6" spans="1:27">
      <c r="A6" s="3" t="s">
        <v>79</v>
      </c>
      <c r="B6" s="5" t="s">
        <v>45</v>
      </c>
      <c r="C6" s="12">
        <v>0.1</v>
      </c>
      <c r="D6" s="12">
        <v>0</v>
      </c>
      <c r="E6" s="12">
        <v>15.2</v>
      </c>
      <c r="F6" s="12">
        <v>61</v>
      </c>
      <c r="G6" s="12">
        <v>2.8</v>
      </c>
      <c r="H6" s="12">
        <v>0</v>
      </c>
      <c r="I6" s="12">
        <v>0</v>
      </c>
      <c r="J6" s="12">
        <v>0</v>
      </c>
      <c r="K6" s="12">
        <v>13.06</v>
      </c>
      <c r="L6" s="12">
        <v>0</v>
      </c>
      <c r="M6" s="12">
        <v>1.55</v>
      </c>
      <c r="N6" s="12">
        <v>2.89</v>
      </c>
      <c r="O6" s="5" t="s">
        <v>45</v>
      </c>
      <c r="P6" s="12">
        <v>0.1</v>
      </c>
      <c r="Q6" s="12">
        <v>0</v>
      </c>
      <c r="R6" s="12">
        <v>15.2</v>
      </c>
      <c r="S6" s="12">
        <v>61</v>
      </c>
      <c r="T6" s="12">
        <v>2.8</v>
      </c>
      <c r="U6" s="12">
        <v>0</v>
      </c>
      <c r="V6" s="12">
        <v>0</v>
      </c>
      <c r="W6" s="12">
        <v>0</v>
      </c>
      <c r="X6" s="12">
        <v>13.06</v>
      </c>
      <c r="Y6" s="12">
        <v>0</v>
      </c>
      <c r="Z6" s="12">
        <v>1.55</v>
      </c>
      <c r="AA6" s="12">
        <v>2.89</v>
      </c>
    </row>
    <row r="7" spans="1:27">
      <c r="A7" s="3" t="s">
        <v>20</v>
      </c>
      <c r="B7" s="15">
        <v>20</v>
      </c>
      <c r="C7" s="11">
        <v>5.0999999999999996</v>
      </c>
      <c r="D7" s="11">
        <v>5.2</v>
      </c>
      <c r="E7" s="11">
        <v>0</v>
      </c>
      <c r="F7" s="11">
        <v>68.599999999999994</v>
      </c>
      <c r="G7" s="11">
        <v>0.1</v>
      </c>
      <c r="H7" s="11">
        <v>25</v>
      </c>
      <c r="I7" s="11">
        <v>0</v>
      </c>
      <c r="J7" s="11">
        <v>0</v>
      </c>
      <c r="K7" s="11">
        <v>180</v>
      </c>
      <c r="L7" s="11">
        <v>0.2</v>
      </c>
      <c r="M7" s="11">
        <v>9</v>
      </c>
      <c r="N7" s="11">
        <v>113</v>
      </c>
      <c r="O7" s="15">
        <v>20</v>
      </c>
      <c r="P7" s="11">
        <v>5.0999999999999996</v>
      </c>
      <c r="Q7" s="11">
        <v>5.2</v>
      </c>
      <c r="R7" s="11">
        <v>0</v>
      </c>
      <c r="S7" s="11">
        <v>68.599999999999994</v>
      </c>
      <c r="T7" s="11">
        <v>0.1</v>
      </c>
      <c r="U7" s="11">
        <v>25</v>
      </c>
      <c r="V7" s="11">
        <v>0</v>
      </c>
      <c r="W7" s="11">
        <v>0</v>
      </c>
      <c r="X7" s="11">
        <v>180</v>
      </c>
      <c r="Y7" s="11">
        <v>0.2</v>
      </c>
      <c r="Z7" s="11">
        <v>9</v>
      </c>
      <c r="AA7" s="11">
        <v>113</v>
      </c>
    </row>
    <row r="8" spans="1:27">
      <c r="A8" s="65" t="s">
        <v>78</v>
      </c>
      <c r="B8" s="66">
        <v>30</v>
      </c>
      <c r="C8" s="11">
        <v>1.37</v>
      </c>
      <c r="D8" s="11">
        <v>2.15</v>
      </c>
      <c r="E8" s="11">
        <v>15.75</v>
      </c>
      <c r="F8" s="11">
        <v>87.81</v>
      </c>
      <c r="G8" s="11">
        <v>0.26100000000000001</v>
      </c>
      <c r="H8" s="11">
        <v>2.7E-2</v>
      </c>
      <c r="I8" s="11">
        <v>1.4999999999999999E-2</v>
      </c>
      <c r="J8" s="11">
        <v>5.7270000000000003</v>
      </c>
      <c r="K8" s="11">
        <v>0.38</v>
      </c>
      <c r="L8" s="7">
        <v>0</v>
      </c>
      <c r="M8" s="7">
        <v>0</v>
      </c>
      <c r="N8" s="7">
        <v>0</v>
      </c>
      <c r="O8" s="66">
        <v>20</v>
      </c>
      <c r="P8" s="11">
        <v>0.91200000000000003</v>
      </c>
      <c r="Q8" s="11">
        <v>1.43</v>
      </c>
      <c r="R8" s="11">
        <v>10.502000000000001</v>
      </c>
      <c r="S8" s="11">
        <v>58.54</v>
      </c>
      <c r="T8" s="11">
        <v>0.17399999999999999</v>
      </c>
      <c r="U8" s="11">
        <v>1.7999999999999999E-2</v>
      </c>
      <c r="V8" s="11">
        <v>0.01</v>
      </c>
      <c r="W8" s="11">
        <v>3.8180000000000001</v>
      </c>
      <c r="X8" s="11">
        <v>0.25</v>
      </c>
      <c r="Y8" s="7">
        <v>0</v>
      </c>
      <c r="Z8" s="7">
        <v>0</v>
      </c>
      <c r="AA8" s="7">
        <v>0</v>
      </c>
    </row>
    <row r="9" spans="1:27">
      <c r="A9" s="3" t="s">
        <v>19</v>
      </c>
      <c r="B9" s="5">
        <v>40</v>
      </c>
      <c r="C9" s="12">
        <v>3</v>
      </c>
      <c r="D9" s="12">
        <v>0.3</v>
      </c>
      <c r="E9" s="12">
        <v>20</v>
      </c>
      <c r="F9" s="12">
        <v>94</v>
      </c>
      <c r="G9" s="12">
        <v>0</v>
      </c>
      <c r="H9" s="12">
        <v>0</v>
      </c>
      <c r="I9" s="12">
        <v>4.3999999999999997E-2</v>
      </c>
      <c r="J9" s="12">
        <v>0</v>
      </c>
      <c r="K9" s="12">
        <v>8</v>
      </c>
      <c r="L9" s="12">
        <v>0.4</v>
      </c>
      <c r="M9" s="12">
        <v>13.6</v>
      </c>
      <c r="N9" s="12">
        <v>30.4</v>
      </c>
      <c r="O9" s="5">
        <v>50</v>
      </c>
      <c r="P9" s="12">
        <v>3.8</v>
      </c>
      <c r="Q9" s="12">
        <v>0.4</v>
      </c>
      <c r="R9" s="12">
        <v>24.6</v>
      </c>
      <c r="S9" s="12">
        <v>117.5</v>
      </c>
      <c r="T9" s="12">
        <v>0</v>
      </c>
      <c r="U9" s="12">
        <v>0</v>
      </c>
      <c r="V9" s="12">
        <v>5.5E-2</v>
      </c>
      <c r="W9" s="12">
        <v>0</v>
      </c>
      <c r="X9" s="12">
        <v>10</v>
      </c>
      <c r="Y9" s="12">
        <v>0.55000000000000004</v>
      </c>
      <c r="Z9" s="12">
        <v>17</v>
      </c>
      <c r="AA9" s="12">
        <v>38</v>
      </c>
    </row>
    <row r="10" spans="1:27">
      <c r="A10" s="3" t="s">
        <v>102</v>
      </c>
      <c r="B10" s="5">
        <v>200</v>
      </c>
      <c r="C10" s="11">
        <v>0.8</v>
      </c>
      <c r="D10" s="11">
        <v>0.1</v>
      </c>
      <c r="E10" s="11">
        <v>20.6</v>
      </c>
      <c r="F10" s="11">
        <v>94</v>
      </c>
      <c r="G10" s="11">
        <v>10</v>
      </c>
      <c r="H10" s="11">
        <v>0</v>
      </c>
      <c r="I10" s="11">
        <v>0.04</v>
      </c>
      <c r="J10" s="11">
        <v>0</v>
      </c>
      <c r="K10" s="11">
        <v>38</v>
      </c>
      <c r="L10" s="11">
        <v>4.5999999999999996</v>
      </c>
      <c r="M10" s="11">
        <v>18</v>
      </c>
      <c r="N10" s="11">
        <v>22</v>
      </c>
      <c r="O10" s="5">
        <v>200</v>
      </c>
      <c r="P10" s="11">
        <v>0.8</v>
      </c>
      <c r="Q10" s="11">
        <v>0.6</v>
      </c>
      <c r="R10" s="11">
        <v>20.6</v>
      </c>
      <c r="S10" s="11">
        <v>94</v>
      </c>
      <c r="T10" s="11">
        <v>10</v>
      </c>
      <c r="U10" s="11">
        <v>0</v>
      </c>
      <c r="V10" s="11">
        <v>0.04</v>
      </c>
      <c r="W10" s="11">
        <v>0</v>
      </c>
      <c r="X10" s="11">
        <v>38</v>
      </c>
      <c r="Y10" s="11">
        <v>4.5999999999999996</v>
      </c>
      <c r="Z10" s="11">
        <v>18</v>
      </c>
      <c r="AA10" s="11">
        <v>22</v>
      </c>
    </row>
    <row r="11" spans="1:27">
      <c r="A11" s="3" t="s">
        <v>18</v>
      </c>
      <c r="B11" s="15">
        <v>10</v>
      </c>
      <c r="C11" s="11">
        <v>0.05</v>
      </c>
      <c r="D11" s="11">
        <v>8.1999999999999993</v>
      </c>
      <c r="E11" s="11">
        <v>0.08</v>
      </c>
      <c r="F11" s="11">
        <v>74.8</v>
      </c>
      <c r="G11" s="11">
        <v>0</v>
      </c>
      <c r="H11" s="11">
        <v>34</v>
      </c>
      <c r="I11" s="11">
        <v>0</v>
      </c>
      <c r="J11" s="11">
        <v>0</v>
      </c>
      <c r="K11" s="11">
        <v>1.2</v>
      </c>
      <c r="L11" s="11">
        <v>0.02</v>
      </c>
      <c r="M11" s="11">
        <v>0</v>
      </c>
      <c r="N11" s="11">
        <v>1.6</v>
      </c>
      <c r="O11" s="15">
        <v>10</v>
      </c>
      <c r="P11" s="11">
        <v>0.05</v>
      </c>
      <c r="Q11" s="11">
        <v>8.1999999999999993</v>
      </c>
      <c r="R11" s="11">
        <v>0.08</v>
      </c>
      <c r="S11" s="11">
        <v>74.8</v>
      </c>
      <c r="T11" s="11">
        <v>0</v>
      </c>
      <c r="U11" s="11">
        <v>34</v>
      </c>
      <c r="V11" s="11">
        <v>0</v>
      </c>
      <c r="W11" s="11">
        <v>0</v>
      </c>
      <c r="X11" s="11">
        <v>1.2</v>
      </c>
      <c r="Y11" s="11">
        <v>0.02</v>
      </c>
      <c r="Z11" s="11">
        <v>0</v>
      </c>
      <c r="AA11" s="11">
        <v>1.6</v>
      </c>
    </row>
    <row r="12" spans="1:27">
      <c r="A12" s="9" t="s">
        <v>16</v>
      </c>
      <c r="B12" s="5"/>
      <c r="C12" s="16">
        <f>C5+C6+C7+C8+C9+C10+C11</f>
        <v>16.970000000000002</v>
      </c>
      <c r="D12" s="16">
        <f t="shared" ref="D12:N12" si="0">D5+D6+D7+D8+D9+D10+D11</f>
        <v>24.28</v>
      </c>
      <c r="E12" s="16">
        <f t="shared" si="0"/>
        <v>106.72000000000001</v>
      </c>
      <c r="F12" s="16">
        <f t="shared" si="0"/>
        <v>721.31999999999994</v>
      </c>
      <c r="G12" s="16">
        <f t="shared" si="0"/>
        <v>13.451000000000001</v>
      </c>
      <c r="H12" s="16">
        <f t="shared" si="0"/>
        <v>59.037000000000006</v>
      </c>
      <c r="I12" s="16">
        <f t="shared" si="0"/>
        <v>0.159</v>
      </c>
      <c r="J12" s="16">
        <f t="shared" si="0"/>
        <v>5.867</v>
      </c>
      <c r="K12" s="16">
        <f t="shared" si="0"/>
        <v>349.53</v>
      </c>
      <c r="L12" s="16">
        <f t="shared" si="0"/>
        <v>6.1</v>
      </c>
      <c r="M12" s="16">
        <f t="shared" si="0"/>
        <v>62.74</v>
      </c>
      <c r="N12" s="16">
        <f t="shared" si="0"/>
        <v>274.37</v>
      </c>
      <c r="O12" s="27"/>
      <c r="P12" s="16">
        <f>P5+P6+P7+P8+P9+P10+P11</f>
        <v>19.012</v>
      </c>
      <c r="Q12" s="16">
        <f t="shared" ref="Q12:AA12" si="1">Q5+Q6+Q7+Q8+Q9+Q10+Q11</f>
        <v>26.2</v>
      </c>
      <c r="R12" s="16">
        <f t="shared" si="1"/>
        <v>114.73199999999999</v>
      </c>
      <c r="S12" s="16">
        <f t="shared" si="1"/>
        <v>776.42000000000007</v>
      </c>
      <c r="T12" s="16">
        <f t="shared" si="1"/>
        <v>13.454000000000001</v>
      </c>
      <c r="U12" s="16">
        <f t="shared" si="1"/>
        <v>59.018000000000001</v>
      </c>
      <c r="V12" s="16">
        <f t="shared" si="1"/>
        <v>0.23</v>
      </c>
      <c r="W12" s="16">
        <f t="shared" si="1"/>
        <v>3.9180000000000001</v>
      </c>
      <c r="X12" s="16">
        <f t="shared" si="1"/>
        <v>378.76</v>
      </c>
      <c r="Y12" s="16">
        <f t="shared" si="1"/>
        <v>6.4699999999999989</v>
      </c>
      <c r="Z12" s="16">
        <f t="shared" si="1"/>
        <v>71.8</v>
      </c>
      <c r="AA12" s="16">
        <f t="shared" si="1"/>
        <v>307.49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3"/>
      <c r="W13" s="13"/>
      <c r="X13" s="13"/>
      <c r="Y13" s="13"/>
      <c r="Z13" s="13"/>
      <c r="AA13" s="13"/>
    </row>
    <row r="14" spans="1:27" ht="18" customHeight="1">
      <c r="A14" s="77"/>
      <c r="B14" s="7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78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24" customHeight="1">
      <c r="A15" s="35" t="s">
        <v>97</v>
      </c>
      <c r="B15" s="36" t="s">
        <v>108</v>
      </c>
      <c r="C15" s="11">
        <v>4.57</v>
      </c>
      <c r="D15" s="11">
        <v>7.34</v>
      </c>
      <c r="E15" s="11">
        <v>13.29</v>
      </c>
      <c r="F15" s="11">
        <v>138.25</v>
      </c>
      <c r="G15" s="11">
        <v>6.17</v>
      </c>
      <c r="H15" s="11">
        <v>15.44</v>
      </c>
      <c r="I15" s="11">
        <v>7.1999999999999995E-2</v>
      </c>
      <c r="J15" s="11">
        <v>1.94</v>
      </c>
      <c r="K15" s="11">
        <v>12.4</v>
      </c>
      <c r="L15" s="11">
        <v>1.52</v>
      </c>
      <c r="M15" s="11">
        <v>28.16</v>
      </c>
      <c r="N15" s="11">
        <v>108.88</v>
      </c>
      <c r="O15" s="36" t="s">
        <v>108</v>
      </c>
      <c r="P15" s="11">
        <v>4.57</v>
      </c>
      <c r="Q15" s="11">
        <v>7.34</v>
      </c>
      <c r="R15" s="11">
        <v>13.29</v>
      </c>
      <c r="S15" s="11">
        <v>138.25</v>
      </c>
      <c r="T15" s="11">
        <v>6.17</v>
      </c>
      <c r="U15" s="11">
        <v>15.44</v>
      </c>
      <c r="V15" s="11">
        <v>7.1999999999999995E-2</v>
      </c>
      <c r="W15" s="11">
        <v>1.94</v>
      </c>
      <c r="X15" s="11">
        <v>12.4</v>
      </c>
      <c r="Y15" s="11">
        <v>1.52</v>
      </c>
      <c r="Z15" s="11">
        <v>28.16</v>
      </c>
      <c r="AA15" s="11">
        <v>108.88</v>
      </c>
    </row>
    <row r="16" spans="1:27">
      <c r="A16" s="37" t="s">
        <v>103</v>
      </c>
      <c r="B16" s="80" t="s">
        <v>110</v>
      </c>
      <c r="C16" s="81">
        <v>22.91</v>
      </c>
      <c r="D16" s="11">
        <v>12.423999999999999</v>
      </c>
      <c r="E16" s="11">
        <v>4.5060000000000002</v>
      </c>
      <c r="F16" s="11">
        <v>220.32</v>
      </c>
      <c r="G16" s="11">
        <v>0</v>
      </c>
      <c r="H16" s="81">
        <v>1.4999999999999999E-2</v>
      </c>
      <c r="I16" s="11">
        <v>3.0000000000000001E-3</v>
      </c>
      <c r="J16" s="11">
        <v>0</v>
      </c>
      <c r="K16" s="11">
        <v>53.28</v>
      </c>
      <c r="L16" s="11">
        <v>3.1579999999999999</v>
      </c>
      <c r="M16" s="11">
        <v>47.78</v>
      </c>
      <c r="N16" s="11">
        <v>6.3</v>
      </c>
      <c r="O16" s="80" t="s">
        <v>72</v>
      </c>
      <c r="P16" s="81">
        <v>25</v>
      </c>
      <c r="Q16" s="11">
        <v>12.654</v>
      </c>
      <c r="R16" s="11">
        <v>4.91</v>
      </c>
      <c r="S16" s="11">
        <v>232.16</v>
      </c>
      <c r="T16" s="11">
        <v>0</v>
      </c>
      <c r="U16" s="81">
        <v>6.2E-2</v>
      </c>
      <c r="V16" s="11">
        <v>0.08</v>
      </c>
      <c r="W16" s="11">
        <v>0</v>
      </c>
      <c r="X16" s="11">
        <v>58.16</v>
      </c>
      <c r="Y16" s="11">
        <v>3.44</v>
      </c>
      <c r="Z16" s="11">
        <v>52.09</v>
      </c>
      <c r="AA16" s="11">
        <v>6.665</v>
      </c>
    </row>
    <row r="17" spans="1:27">
      <c r="A17" s="77" t="s">
        <v>59</v>
      </c>
      <c r="B17" s="87">
        <v>150</v>
      </c>
      <c r="C17" s="72">
        <v>3.64</v>
      </c>
      <c r="D17" s="72">
        <v>4.3</v>
      </c>
      <c r="E17" s="69">
        <v>36.700000000000003</v>
      </c>
      <c r="F17" s="69">
        <v>200</v>
      </c>
      <c r="G17" s="69">
        <v>0</v>
      </c>
      <c r="H17" s="72">
        <v>0</v>
      </c>
      <c r="I17" s="88">
        <v>0.04</v>
      </c>
      <c r="J17" s="72">
        <v>0</v>
      </c>
      <c r="K17" s="69">
        <v>2.41</v>
      </c>
      <c r="L17" s="72">
        <v>0.51</v>
      </c>
      <c r="M17" s="69">
        <v>19</v>
      </c>
      <c r="N17" s="69">
        <v>60.6</v>
      </c>
      <c r="O17" s="87">
        <v>200</v>
      </c>
      <c r="P17" s="72">
        <v>4.8</v>
      </c>
      <c r="Q17" s="72">
        <v>5.7329999999999997</v>
      </c>
      <c r="R17" s="69">
        <v>48.933</v>
      </c>
      <c r="S17" s="69">
        <v>267</v>
      </c>
      <c r="T17" s="69">
        <v>0</v>
      </c>
      <c r="U17" s="69">
        <v>0</v>
      </c>
      <c r="V17" s="69">
        <v>5.6000000000000001E-2</v>
      </c>
      <c r="W17" s="69">
        <v>0</v>
      </c>
      <c r="X17" s="69">
        <v>3.21</v>
      </c>
      <c r="Y17" s="69">
        <v>0.67</v>
      </c>
      <c r="Z17" s="69">
        <v>25.3</v>
      </c>
      <c r="AA17" s="69">
        <v>101</v>
      </c>
    </row>
    <row r="18" spans="1:27">
      <c r="A18" s="7" t="s">
        <v>76</v>
      </c>
      <c r="B18" s="33">
        <v>180</v>
      </c>
      <c r="C18" s="11">
        <v>0.09</v>
      </c>
      <c r="D18" s="11">
        <v>0</v>
      </c>
      <c r="E18" s="11">
        <v>18.963000000000001</v>
      </c>
      <c r="F18" s="11">
        <v>76.221000000000004</v>
      </c>
      <c r="G18" s="11">
        <v>0.45</v>
      </c>
      <c r="H18" s="11">
        <v>0</v>
      </c>
      <c r="I18" s="11">
        <v>0.09</v>
      </c>
      <c r="J18" s="11">
        <v>0</v>
      </c>
      <c r="K18" s="11">
        <v>25.2</v>
      </c>
      <c r="L18" s="11">
        <v>1.35</v>
      </c>
      <c r="M18" s="11">
        <v>20.100000000000001</v>
      </c>
      <c r="N18" s="11">
        <v>23.4</v>
      </c>
      <c r="O18" s="33">
        <v>200</v>
      </c>
      <c r="P18" s="11" t="s">
        <v>77</v>
      </c>
      <c r="Q18" s="11">
        <v>0</v>
      </c>
      <c r="R18" s="11">
        <v>21.07</v>
      </c>
      <c r="S18" s="11">
        <v>84.69</v>
      </c>
      <c r="T18" s="11">
        <v>0.5</v>
      </c>
      <c r="U18" s="11">
        <v>0</v>
      </c>
      <c r="V18" s="11">
        <v>0.01</v>
      </c>
      <c r="W18" s="11">
        <v>0</v>
      </c>
      <c r="X18" s="11">
        <v>28</v>
      </c>
      <c r="Y18" s="11">
        <v>1.5</v>
      </c>
      <c r="Z18" s="11">
        <v>22.33</v>
      </c>
      <c r="AA18" s="11">
        <v>26.33</v>
      </c>
    </row>
    <row r="19" spans="1:27">
      <c r="A19" s="3" t="s">
        <v>19</v>
      </c>
      <c r="B19" s="5">
        <v>40</v>
      </c>
      <c r="C19" s="12">
        <v>3</v>
      </c>
      <c r="D19" s="11">
        <v>0.1</v>
      </c>
      <c r="E19" s="12">
        <v>20</v>
      </c>
      <c r="F19" s="12">
        <v>94</v>
      </c>
      <c r="G19" s="12">
        <v>0</v>
      </c>
      <c r="H19" s="12">
        <v>0</v>
      </c>
      <c r="I19" s="12">
        <v>4.3999999999999997E-2</v>
      </c>
      <c r="J19" s="12">
        <v>0</v>
      </c>
      <c r="K19" s="12">
        <v>8</v>
      </c>
      <c r="L19" s="12">
        <v>0.4</v>
      </c>
      <c r="M19" s="12">
        <v>13.6</v>
      </c>
      <c r="N19" s="12">
        <v>30.4</v>
      </c>
      <c r="O19" s="5">
        <v>50</v>
      </c>
      <c r="P19" s="12">
        <v>3.8</v>
      </c>
      <c r="Q19" s="12">
        <v>0.4</v>
      </c>
      <c r="R19" s="12">
        <v>24.6</v>
      </c>
      <c r="S19" s="12">
        <v>117.5</v>
      </c>
      <c r="T19" s="12">
        <v>0</v>
      </c>
      <c r="U19" s="12">
        <v>0</v>
      </c>
      <c r="V19" s="12">
        <v>5.5E-2</v>
      </c>
      <c r="W19" s="12">
        <v>0</v>
      </c>
      <c r="X19" s="12">
        <v>10</v>
      </c>
      <c r="Y19" s="12">
        <v>0.55000000000000004</v>
      </c>
      <c r="Z19" s="12">
        <v>17</v>
      </c>
      <c r="AA19" s="12">
        <v>38</v>
      </c>
    </row>
    <row r="20" spans="1:27">
      <c r="A20" s="7" t="s">
        <v>49</v>
      </c>
      <c r="B20" s="8">
        <v>40</v>
      </c>
      <c r="C20" s="7">
        <v>2.6</v>
      </c>
      <c r="D20" s="11">
        <v>0.1</v>
      </c>
      <c r="E20" s="7">
        <v>14</v>
      </c>
      <c r="F20" s="7">
        <v>72.400000000000006</v>
      </c>
      <c r="G20" s="7">
        <v>0</v>
      </c>
      <c r="H20" s="7">
        <v>0</v>
      </c>
      <c r="I20" s="7">
        <v>0.1</v>
      </c>
      <c r="J20" s="7">
        <v>0</v>
      </c>
      <c r="K20" s="7">
        <v>14</v>
      </c>
      <c r="L20" s="7">
        <v>1.6</v>
      </c>
      <c r="M20" s="7">
        <v>13.6</v>
      </c>
      <c r="N20" s="7">
        <v>30.4</v>
      </c>
      <c r="O20" s="8">
        <v>50</v>
      </c>
      <c r="P20" s="11">
        <v>3.3</v>
      </c>
      <c r="Q20" s="11">
        <v>0.6</v>
      </c>
      <c r="R20" s="11">
        <v>17</v>
      </c>
      <c r="S20" s="11">
        <v>90.5</v>
      </c>
      <c r="T20" s="11">
        <v>0</v>
      </c>
      <c r="U20" s="11">
        <v>0</v>
      </c>
      <c r="V20" s="11">
        <v>0.09</v>
      </c>
      <c r="W20" s="11">
        <v>0</v>
      </c>
      <c r="X20" s="11">
        <v>17.5</v>
      </c>
      <c r="Y20" s="11">
        <v>1.95</v>
      </c>
      <c r="Z20" s="11">
        <v>17</v>
      </c>
      <c r="AA20" s="11">
        <v>38</v>
      </c>
    </row>
    <row r="21" spans="1:27">
      <c r="A21" s="3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9" t="s">
        <v>16</v>
      </c>
      <c r="B22" s="8"/>
      <c r="C22" s="18">
        <f>SUM(C14:C21)</f>
        <v>36.81</v>
      </c>
      <c r="D22" s="18">
        <f t="shared" ref="D22:N22" si="2">SUM(D14:D21)</f>
        <v>24.264000000000003</v>
      </c>
      <c r="E22" s="18">
        <f t="shared" si="2"/>
        <v>107.459</v>
      </c>
      <c r="F22" s="18">
        <f t="shared" si="2"/>
        <v>801.19099999999992</v>
      </c>
      <c r="G22" s="18">
        <f t="shared" si="2"/>
        <v>6.62</v>
      </c>
      <c r="H22" s="18">
        <f t="shared" si="2"/>
        <v>15.455</v>
      </c>
      <c r="I22" s="18">
        <f t="shared" si="2"/>
        <v>0.34899999999999998</v>
      </c>
      <c r="J22" s="18">
        <f t="shared" si="2"/>
        <v>1.94</v>
      </c>
      <c r="K22" s="18">
        <f t="shared" si="2"/>
        <v>115.29</v>
      </c>
      <c r="L22" s="18">
        <f t="shared" si="2"/>
        <v>8.5380000000000003</v>
      </c>
      <c r="M22" s="18">
        <f t="shared" si="2"/>
        <v>142.23999999999998</v>
      </c>
      <c r="N22" s="18">
        <f t="shared" si="2"/>
        <v>259.98</v>
      </c>
      <c r="O22" s="29"/>
      <c r="P22" s="18">
        <f t="shared" ref="P22:AA22" si="3">SUM(P14:P21)</f>
        <v>41.469999999999992</v>
      </c>
      <c r="Q22" s="18">
        <f t="shared" si="3"/>
        <v>26.727</v>
      </c>
      <c r="R22" s="18">
        <f t="shared" si="3"/>
        <v>129.803</v>
      </c>
      <c r="S22" s="18">
        <f t="shared" si="3"/>
        <v>930.09999999999991</v>
      </c>
      <c r="T22" s="18">
        <f t="shared" si="3"/>
        <v>6.67</v>
      </c>
      <c r="U22" s="18">
        <f t="shared" si="3"/>
        <v>15.501999999999999</v>
      </c>
      <c r="V22" s="18">
        <f t="shared" si="3"/>
        <v>0.36299999999999999</v>
      </c>
      <c r="W22" s="18">
        <f t="shared" si="3"/>
        <v>1.94</v>
      </c>
      <c r="X22" s="18">
        <f t="shared" si="3"/>
        <v>129.26999999999998</v>
      </c>
      <c r="Y22" s="18">
        <f t="shared" si="3"/>
        <v>9.629999999999999</v>
      </c>
      <c r="Z22" s="18">
        <f t="shared" si="3"/>
        <v>161.88</v>
      </c>
      <c r="AA22" s="18">
        <f t="shared" si="3"/>
        <v>318.875</v>
      </c>
    </row>
    <row r="23" spans="1:27">
      <c r="A23" s="1" t="s">
        <v>17</v>
      </c>
      <c r="B23" s="8"/>
      <c r="C23" s="38">
        <f>C12+C22</f>
        <v>53.78</v>
      </c>
      <c r="D23" s="38">
        <f t="shared" ref="D23:N23" si="4">D12+D22</f>
        <v>48.544000000000004</v>
      </c>
      <c r="E23" s="38">
        <f t="shared" si="4"/>
        <v>214.17900000000003</v>
      </c>
      <c r="F23" s="38">
        <f t="shared" si="4"/>
        <v>1522.511</v>
      </c>
      <c r="G23" s="38">
        <f t="shared" si="4"/>
        <v>20.071000000000002</v>
      </c>
      <c r="H23" s="38">
        <f t="shared" si="4"/>
        <v>74.492000000000004</v>
      </c>
      <c r="I23" s="38">
        <f t="shared" si="4"/>
        <v>0.50800000000000001</v>
      </c>
      <c r="J23" s="38">
        <f t="shared" si="4"/>
        <v>7.8070000000000004</v>
      </c>
      <c r="K23" s="38">
        <f t="shared" si="4"/>
        <v>464.82</v>
      </c>
      <c r="L23" s="38">
        <f t="shared" si="4"/>
        <v>14.638</v>
      </c>
      <c r="M23" s="38">
        <f t="shared" si="4"/>
        <v>204.98</v>
      </c>
      <c r="N23" s="38">
        <f t="shared" si="4"/>
        <v>534.35</v>
      </c>
      <c r="O23" s="38"/>
      <c r="P23" s="38">
        <f t="shared" ref="P23:AA23" si="5">P12+P22</f>
        <v>60.481999999999992</v>
      </c>
      <c r="Q23" s="38">
        <f t="shared" si="5"/>
        <v>52.927</v>
      </c>
      <c r="R23" s="38">
        <f t="shared" si="5"/>
        <v>244.53499999999997</v>
      </c>
      <c r="S23" s="38">
        <f t="shared" si="5"/>
        <v>1706.52</v>
      </c>
      <c r="T23" s="38">
        <f t="shared" si="5"/>
        <v>20.124000000000002</v>
      </c>
      <c r="U23" s="38">
        <f t="shared" si="5"/>
        <v>74.52</v>
      </c>
      <c r="V23" s="38">
        <f t="shared" si="5"/>
        <v>0.59299999999999997</v>
      </c>
      <c r="W23" s="38">
        <f t="shared" si="5"/>
        <v>5.8580000000000005</v>
      </c>
      <c r="X23" s="38">
        <f t="shared" si="5"/>
        <v>508.03</v>
      </c>
      <c r="Y23" s="38">
        <f t="shared" si="5"/>
        <v>16.099999999999998</v>
      </c>
      <c r="Z23" s="38">
        <f t="shared" si="5"/>
        <v>233.68</v>
      </c>
      <c r="AA23" s="38">
        <f t="shared" si="5"/>
        <v>626.36500000000001</v>
      </c>
    </row>
    <row r="25" spans="1:2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 3</vt:lpstr>
      <vt:lpstr>Лист 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2023-10-17T04:54:48Z</dcterms:modified>
</cp:coreProperties>
</file>