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9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10" r:id="rId6"/>
    <sheet name="Лист7" sheetId="6" r:id="rId7"/>
    <sheet name="Лист8" sheetId="7" r:id="rId8"/>
    <sheet name="Лист9" sheetId="8" r:id="rId9"/>
    <sheet name="Лист10" sheetId="9" r:id="rId10"/>
    <sheet name="Лист11" sheetId="11" r:id="rId11"/>
    <sheet name="Лист12" sheetId="12" r:id="rId12"/>
  </sheets>
  <calcPr calcId="125725"/>
</workbook>
</file>

<file path=xl/calcChain.xml><?xml version="1.0" encoding="utf-8"?>
<calcChain xmlns="http://schemas.openxmlformats.org/spreadsheetml/2006/main">
  <c r="D11" i="10"/>
  <c r="E11"/>
  <c r="F11"/>
  <c r="G11"/>
  <c r="H11"/>
  <c r="I11"/>
  <c r="J11"/>
  <c r="K11"/>
  <c r="L11"/>
  <c r="M11"/>
  <c r="N11"/>
  <c r="C11"/>
  <c r="D22" i="3"/>
  <c r="E22"/>
  <c r="F22"/>
  <c r="C22"/>
  <c r="F20" i="10"/>
  <c r="P9" i="4"/>
  <c r="Q9" s="1"/>
  <c r="R9" s="1"/>
  <c r="S9" s="1"/>
  <c r="T9" s="1"/>
  <c r="U9" s="1"/>
  <c r="V9" s="1"/>
  <c r="C15" i="6"/>
  <c r="D15" s="1"/>
  <c r="E15" s="1"/>
  <c r="G15" s="1"/>
  <c r="H15" s="1"/>
  <c r="I15" s="1"/>
  <c r="J15" s="1"/>
  <c r="K15" s="1"/>
  <c r="L15" s="1"/>
  <c r="M15" s="1"/>
  <c r="N15" s="1"/>
  <c r="P17" l="1"/>
  <c r="P6" i="10"/>
  <c r="Q6"/>
  <c r="R6"/>
  <c r="S6"/>
  <c r="T6"/>
  <c r="U6"/>
  <c r="V6"/>
  <c r="W6"/>
  <c r="X6"/>
  <c r="Y6"/>
  <c r="Z6"/>
  <c r="AA6"/>
  <c r="Q14" i="4"/>
  <c r="R14" s="1"/>
  <c r="S14" s="1"/>
  <c r="T14" s="1"/>
  <c r="U14" s="1"/>
  <c r="Y14" s="1"/>
  <c r="Z14" s="1"/>
  <c r="AA14" s="1"/>
  <c r="P14"/>
  <c r="D15" i="3"/>
  <c r="E15" s="1"/>
  <c r="G15" s="1"/>
  <c r="C15"/>
  <c r="C12" i="9"/>
  <c r="Q12"/>
  <c r="R12"/>
  <c r="S12"/>
  <c r="T12"/>
  <c r="U12"/>
  <c r="V12"/>
  <c r="W12"/>
  <c r="X12"/>
  <c r="Y12"/>
  <c r="Z12"/>
  <c r="AA12"/>
  <c r="P12"/>
  <c r="D12"/>
  <c r="E12"/>
  <c r="F12"/>
  <c r="G12"/>
  <c r="H12"/>
  <c r="I12"/>
  <c r="J12"/>
  <c r="K12"/>
  <c r="L12"/>
  <c r="M12"/>
  <c r="N12"/>
  <c r="Q12" i="8"/>
  <c r="R12"/>
  <c r="S12"/>
  <c r="T12"/>
  <c r="U12"/>
  <c r="V12"/>
  <c r="W12"/>
  <c r="X12"/>
  <c r="Y12"/>
  <c r="Z12"/>
  <c r="AA12"/>
  <c r="P12"/>
  <c r="D12"/>
  <c r="E12"/>
  <c r="F12"/>
  <c r="G12"/>
  <c r="H12"/>
  <c r="I12"/>
  <c r="J12"/>
  <c r="K12"/>
  <c r="L12"/>
  <c r="M12"/>
  <c r="N12"/>
  <c r="C12"/>
  <c r="Q13" i="6"/>
  <c r="R13"/>
  <c r="S13"/>
  <c r="T13"/>
  <c r="U13"/>
  <c r="V13"/>
  <c r="W13"/>
  <c r="X13"/>
  <c r="Y13"/>
  <c r="Z13"/>
  <c r="AA13"/>
  <c r="P13"/>
  <c r="D13"/>
  <c r="E13"/>
  <c r="F13"/>
  <c r="G13"/>
  <c r="H13"/>
  <c r="I13"/>
  <c r="J13"/>
  <c r="K13"/>
  <c r="L13"/>
  <c r="M13"/>
  <c r="N13"/>
  <c r="C13"/>
  <c r="AA16" i="10"/>
  <c r="Z16"/>
  <c r="Y16"/>
  <c r="X16"/>
  <c r="W16"/>
  <c r="V16"/>
  <c r="U16"/>
  <c r="T16"/>
  <c r="S16"/>
  <c r="R16"/>
  <c r="Q16"/>
  <c r="P16"/>
  <c r="H15" i="3" l="1"/>
  <c r="G22"/>
  <c r="Q13" i="5"/>
  <c r="R13"/>
  <c r="S13"/>
  <c r="T13"/>
  <c r="U13"/>
  <c r="V13"/>
  <c r="W13"/>
  <c r="X13"/>
  <c r="Y13"/>
  <c r="Z13"/>
  <c r="AA13"/>
  <c r="P13"/>
  <c r="D13"/>
  <c r="E13"/>
  <c r="F13"/>
  <c r="G13"/>
  <c r="H13"/>
  <c r="I13"/>
  <c r="J13"/>
  <c r="K13"/>
  <c r="L13"/>
  <c r="M13"/>
  <c r="N13"/>
  <c r="C13"/>
  <c r="I15" i="3" l="1"/>
  <c r="H22"/>
  <c r="D13" i="2"/>
  <c r="E13"/>
  <c r="F13"/>
  <c r="G13"/>
  <c r="H13"/>
  <c r="I13"/>
  <c r="J13"/>
  <c r="K13"/>
  <c r="L13"/>
  <c r="M13"/>
  <c r="N13"/>
  <c r="C13"/>
  <c r="Q14" i="1"/>
  <c r="R14"/>
  <c r="S14"/>
  <c r="T14"/>
  <c r="U14"/>
  <c r="V14"/>
  <c r="W14"/>
  <c r="X14"/>
  <c r="Y14"/>
  <c r="Z14"/>
  <c r="AA14"/>
  <c r="P14"/>
  <c r="D14"/>
  <c r="E14"/>
  <c r="F14"/>
  <c r="G14"/>
  <c r="H14"/>
  <c r="I14"/>
  <c r="J14"/>
  <c r="K14"/>
  <c r="L14"/>
  <c r="M14"/>
  <c r="N14"/>
  <c r="C14"/>
  <c r="J15" i="3" l="1"/>
  <c r="I22"/>
  <c r="Q16" i="7"/>
  <c r="R16"/>
  <c r="S16"/>
  <c r="T16"/>
  <c r="U16"/>
  <c r="V16"/>
  <c r="W16"/>
  <c r="X16"/>
  <c r="Y16"/>
  <c r="Z16"/>
  <c r="K15" i="3" l="1"/>
  <c r="J22"/>
  <c r="AA5" i="7"/>
  <c r="Z5"/>
  <c r="Y5"/>
  <c r="X5"/>
  <c r="W5"/>
  <c r="V5"/>
  <c r="U5"/>
  <c r="T5"/>
  <c r="S5"/>
  <c r="R5"/>
  <c r="Q5"/>
  <c r="P5"/>
  <c r="L15" i="3" l="1"/>
  <c r="K22"/>
  <c r="AA18" i="2"/>
  <c r="Z18"/>
  <c r="Y18"/>
  <c r="X18"/>
  <c r="W18"/>
  <c r="V18"/>
  <c r="U18"/>
  <c r="T18"/>
  <c r="S18"/>
  <c r="R18"/>
  <c r="Q18"/>
  <c r="P18"/>
  <c r="Q11" i="10"/>
  <c r="R11"/>
  <c r="S11"/>
  <c r="T11"/>
  <c r="U11"/>
  <c r="V11"/>
  <c r="W11"/>
  <c r="X11"/>
  <c r="Y11"/>
  <c r="Z11"/>
  <c r="AA11"/>
  <c r="P11"/>
  <c r="R24" i="1"/>
  <c r="S24"/>
  <c r="T24"/>
  <c r="U24"/>
  <c r="V24"/>
  <c r="W24"/>
  <c r="X24"/>
  <c r="Y24"/>
  <c r="Z24"/>
  <c r="AA24"/>
  <c r="P24"/>
  <c r="Q13" i="3"/>
  <c r="R13"/>
  <c r="S13"/>
  <c r="T13"/>
  <c r="U13"/>
  <c r="V13"/>
  <c r="W13"/>
  <c r="X13"/>
  <c r="Y13"/>
  <c r="Z13"/>
  <c r="AA13"/>
  <c r="P13"/>
  <c r="D13"/>
  <c r="E13"/>
  <c r="F13"/>
  <c r="G13"/>
  <c r="H13"/>
  <c r="I13"/>
  <c r="J13"/>
  <c r="K13"/>
  <c r="L13"/>
  <c r="M13"/>
  <c r="N13"/>
  <c r="C13"/>
  <c r="P22"/>
  <c r="Q22"/>
  <c r="R22"/>
  <c r="S22"/>
  <c r="T22"/>
  <c r="U22"/>
  <c r="V22"/>
  <c r="W22"/>
  <c r="X22"/>
  <c r="Y22"/>
  <c r="Z22"/>
  <c r="AA22"/>
  <c r="Q13" i="2"/>
  <c r="R13"/>
  <c r="S13"/>
  <c r="T13"/>
  <c r="U13"/>
  <c r="V13"/>
  <c r="W13"/>
  <c r="X13"/>
  <c r="Y13"/>
  <c r="Z13"/>
  <c r="AA13"/>
  <c r="P13"/>
  <c r="M15" i="3" l="1"/>
  <c r="L22"/>
  <c r="I23"/>
  <c r="Z23"/>
  <c r="V23"/>
  <c r="R23"/>
  <c r="P23"/>
  <c r="X23"/>
  <c r="T23"/>
  <c r="AA23"/>
  <c r="Y23"/>
  <c r="W23"/>
  <c r="U23"/>
  <c r="S23"/>
  <c r="Q23"/>
  <c r="C23"/>
  <c r="K23"/>
  <c r="G23"/>
  <c r="E23"/>
  <c r="L23"/>
  <c r="J23"/>
  <c r="H23"/>
  <c r="F23"/>
  <c r="D23"/>
  <c r="C11" i="7"/>
  <c r="D11"/>
  <c r="E11"/>
  <c r="F11"/>
  <c r="G11"/>
  <c r="H11"/>
  <c r="I11"/>
  <c r="J11"/>
  <c r="K11"/>
  <c r="L11"/>
  <c r="M11"/>
  <c r="N11"/>
  <c r="P11"/>
  <c r="Q11"/>
  <c r="R11"/>
  <c r="S11"/>
  <c r="T11"/>
  <c r="U11"/>
  <c r="V11"/>
  <c r="W11"/>
  <c r="X11"/>
  <c r="Y11"/>
  <c r="Z11"/>
  <c r="AA11"/>
  <c r="I24" i="1"/>
  <c r="L24"/>
  <c r="M24"/>
  <c r="N24"/>
  <c r="K24"/>
  <c r="J24"/>
  <c r="H24"/>
  <c r="G24"/>
  <c r="F24"/>
  <c r="E24"/>
  <c r="D24"/>
  <c r="C24"/>
  <c r="N15" i="3" l="1"/>
  <c r="N22" s="1"/>
  <c r="N23" s="1"/>
  <c r="M22"/>
  <c r="M23" s="1"/>
  <c r="H18" i="5"/>
  <c r="Q23" i="9"/>
  <c r="X21" i="8"/>
  <c r="Z21"/>
  <c r="E23" i="9"/>
  <c r="U21" i="8"/>
  <c r="V21"/>
  <c r="W21"/>
  <c r="Y21"/>
  <c r="AA21"/>
  <c r="Z23" i="9"/>
  <c r="R23"/>
  <c r="S23"/>
  <c r="T23"/>
  <c r="U23"/>
  <c r="V23"/>
  <c r="W23"/>
  <c r="X23"/>
  <c r="Y23"/>
  <c r="AA23"/>
  <c r="P23"/>
  <c r="D23"/>
  <c r="F23"/>
  <c r="G23"/>
  <c r="H23"/>
  <c r="I23"/>
  <c r="J23"/>
  <c r="K23"/>
  <c r="L23"/>
  <c r="M23"/>
  <c r="N23"/>
  <c r="C23"/>
  <c r="D22" i="6"/>
  <c r="E22"/>
  <c r="F22"/>
  <c r="G22"/>
  <c r="H22"/>
  <c r="I22"/>
  <c r="J22"/>
  <c r="K22"/>
  <c r="L22"/>
  <c r="M22"/>
  <c r="N22"/>
  <c r="D20" i="10" l="1"/>
  <c r="E20"/>
  <c r="G20"/>
  <c r="H20"/>
  <c r="I20"/>
  <c r="J20"/>
  <c r="K20"/>
  <c r="L20"/>
  <c r="M20"/>
  <c r="N20"/>
  <c r="Q20"/>
  <c r="R20"/>
  <c r="S20"/>
  <c r="T20"/>
  <c r="U20"/>
  <c r="V20"/>
  <c r="W20"/>
  <c r="X20"/>
  <c r="Y20"/>
  <c r="Z20"/>
  <c r="AA20"/>
  <c r="P20"/>
  <c r="G21" i="8" l="1"/>
  <c r="F21"/>
  <c r="E21"/>
  <c r="D21"/>
  <c r="C21"/>
  <c r="AA16" i="7"/>
  <c r="C22" i="6" l="1"/>
  <c r="Q22"/>
  <c r="R22"/>
  <c r="S22"/>
  <c r="T22"/>
  <c r="U22"/>
  <c r="V22"/>
  <c r="W22"/>
  <c r="X22"/>
  <c r="Y22"/>
  <c r="Z22"/>
  <c r="AA22"/>
  <c r="C20" i="10" l="1"/>
  <c r="Q23" i="5" l="1"/>
  <c r="R23"/>
  <c r="S23"/>
  <c r="T23"/>
  <c r="U23"/>
  <c r="V23"/>
  <c r="W23"/>
  <c r="X23"/>
  <c r="Y23"/>
  <c r="Z23"/>
  <c r="AA23"/>
  <c r="P23"/>
  <c r="D23"/>
  <c r="E23"/>
  <c r="F23"/>
  <c r="G23"/>
  <c r="H23"/>
  <c r="I23"/>
  <c r="J23"/>
  <c r="K23"/>
  <c r="L23"/>
  <c r="M23"/>
  <c r="N23"/>
  <c r="C23"/>
  <c r="Q24" i="1" l="1"/>
  <c r="P21" i="8" l="1"/>
  <c r="Q21"/>
  <c r="R21"/>
  <c r="S21"/>
  <c r="T21"/>
  <c r="P22" i="6" l="1"/>
  <c r="Q21" i="4"/>
  <c r="P21" i="11" s="1"/>
  <c r="R21" i="4"/>
  <c r="Q21" i="11" s="1"/>
  <c r="S21" i="4"/>
  <c r="R21" i="11" s="1"/>
  <c r="T21" i="4"/>
  <c r="S21" i="11" s="1"/>
  <c r="U21" i="4"/>
  <c r="T21" i="11" s="1"/>
  <c r="V21" i="4"/>
  <c r="U21" i="11" s="1"/>
  <c r="W21" i="4"/>
  <c r="V21" i="11" s="1"/>
  <c r="X21" i="4"/>
  <c r="W21" i="11" s="1"/>
  <c r="Y21" i="4"/>
  <c r="X21" i="11" s="1"/>
  <c r="Z21" i="4"/>
  <c r="Y21" i="11" s="1"/>
  <c r="AA21" i="4"/>
  <c r="Z21" i="11" s="1"/>
  <c r="P21" i="4"/>
  <c r="O21" i="11" s="1"/>
  <c r="J23" i="2"/>
  <c r="I19" i="11" s="1"/>
  <c r="M21" i="4"/>
  <c r="L21" i="11" s="1"/>
  <c r="K21" i="4"/>
  <c r="J21" i="11" s="1"/>
  <c r="I21" i="4"/>
  <c r="H21" i="11" s="1"/>
  <c r="Q20" i="7"/>
  <c r="P25" i="11" s="1"/>
  <c r="R20" i="7"/>
  <c r="Q25" i="11" s="1"/>
  <c r="S20" i="7"/>
  <c r="R25" i="11" s="1"/>
  <c r="T20" i="7"/>
  <c r="S25" i="11" s="1"/>
  <c r="U20" i="7"/>
  <c r="V20"/>
  <c r="U25" i="11" s="1"/>
  <c r="W20" i="7"/>
  <c r="V25" i="11" s="1"/>
  <c r="X20" i="7"/>
  <c r="W25" i="11" s="1"/>
  <c r="Y20" i="7"/>
  <c r="X25" i="11" s="1"/>
  <c r="Z20" i="7"/>
  <c r="Y25" i="11" s="1"/>
  <c r="AA20" i="7"/>
  <c r="Z25" i="11" s="1"/>
  <c r="P20" i="7"/>
  <c r="O25" i="11" s="1"/>
  <c r="D20" i="7"/>
  <c r="E20"/>
  <c r="F20"/>
  <c r="E25" i="11" s="1"/>
  <c r="G20" i="7"/>
  <c r="H20"/>
  <c r="I20"/>
  <c r="H25" i="11" s="1"/>
  <c r="J20" i="7"/>
  <c r="I25" i="11" s="1"/>
  <c r="K20" i="7"/>
  <c r="J25" i="11" s="1"/>
  <c r="L20" i="7"/>
  <c r="K25" i="11" s="1"/>
  <c r="M20" i="7"/>
  <c r="L25" i="11" s="1"/>
  <c r="N20" i="7"/>
  <c r="M25" i="11" s="1"/>
  <c r="C20" i="7"/>
  <c r="B25" i="11" s="1"/>
  <c r="C25"/>
  <c r="D25"/>
  <c r="F25"/>
  <c r="G25"/>
  <c r="T25"/>
  <c r="P23"/>
  <c r="Q23"/>
  <c r="R23"/>
  <c r="S23"/>
  <c r="O23"/>
  <c r="E23"/>
  <c r="F23"/>
  <c r="P18"/>
  <c r="Q18"/>
  <c r="R18"/>
  <c r="S18"/>
  <c r="O18"/>
  <c r="G18"/>
  <c r="H18"/>
  <c r="I18"/>
  <c r="J18"/>
  <c r="K18"/>
  <c r="L18"/>
  <c r="M18"/>
  <c r="H21" i="8"/>
  <c r="I21"/>
  <c r="J21"/>
  <c r="K21"/>
  <c r="L21"/>
  <c r="M21"/>
  <c r="N21"/>
  <c r="C23" i="11"/>
  <c r="D23"/>
  <c r="B23"/>
  <c r="C22"/>
  <c r="D22"/>
  <c r="E22"/>
  <c r="F22"/>
  <c r="G22"/>
  <c r="H22"/>
  <c r="I22"/>
  <c r="J22"/>
  <c r="K22"/>
  <c r="L22"/>
  <c r="M22"/>
  <c r="B22"/>
  <c r="D21" i="4"/>
  <c r="C21" i="11" s="1"/>
  <c r="E21" i="4"/>
  <c r="D21" i="11" s="1"/>
  <c r="F21" i="4"/>
  <c r="E21" i="11" s="1"/>
  <c r="G21" i="4"/>
  <c r="F21" i="11" s="1"/>
  <c r="H21" i="4"/>
  <c r="G21" i="11" s="1"/>
  <c r="J21" i="4"/>
  <c r="I21" i="11" s="1"/>
  <c r="L21" i="4"/>
  <c r="K21" i="11" s="1"/>
  <c r="N21" i="4"/>
  <c r="M21" i="11" s="1"/>
  <c r="C21" i="4"/>
  <c r="B21" i="11" s="1"/>
  <c r="Q23" i="2"/>
  <c r="P19" i="11" s="1"/>
  <c r="R23" i="2"/>
  <c r="Q19" i="11" s="1"/>
  <c r="S23" i="2"/>
  <c r="R19" i="11" s="1"/>
  <c r="T23" i="2"/>
  <c r="S19" i="11" s="1"/>
  <c r="U23" i="2"/>
  <c r="T19" i="11" s="1"/>
  <c r="V23" i="2"/>
  <c r="U19" i="11" s="1"/>
  <c r="W23" i="2"/>
  <c r="V19" i="11" s="1"/>
  <c r="X23" i="2"/>
  <c r="W19" i="11" s="1"/>
  <c r="Y23" i="2"/>
  <c r="X19" i="11" s="1"/>
  <c r="Z23" i="2"/>
  <c r="Y19" i="11" s="1"/>
  <c r="AA23" i="2"/>
  <c r="Z19" i="11" s="1"/>
  <c r="P23" i="2"/>
  <c r="O19" i="11" s="1"/>
  <c r="D23" i="2"/>
  <c r="C19" i="11" s="1"/>
  <c r="E23" i="2"/>
  <c r="D19" i="11" s="1"/>
  <c r="F23" i="2"/>
  <c r="E19" i="11" s="1"/>
  <c r="G23" i="2"/>
  <c r="F19" i="11" s="1"/>
  <c r="H23" i="2"/>
  <c r="G19" i="11" s="1"/>
  <c r="I23" i="2"/>
  <c r="H19" i="11" s="1"/>
  <c r="K23" i="2"/>
  <c r="J19" i="11" s="1"/>
  <c r="L23" i="2"/>
  <c r="K19" i="11" s="1"/>
  <c r="M23" i="2"/>
  <c r="L19" i="11" s="1"/>
  <c r="N23" i="2"/>
  <c r="M19" i="11" s="1"/>
  <c r="C23" i="2"/>
  <c r="B19" i="11" s="1"/>
  <c r="R20"/>
  <c r="S20"/>
  <c r="T20"/>
  <c r="U20"/>
  <c r="V20"/>
  <c r="W20"/>
  <c r="X20"/>
  <c r="Y20"/>
  <c r="Z20"/>
  <c r="O20"/>
  <c r="C20"/>
  <c r="D20"/>
  <c r="E20"/>
  <c r="F20"/>
  <c r="G20"/>
  <c r="H20"/>
  <c r="I20"/>
  <c r="L20"/>
  <c r="M20"/>
  <c r="B20"/>
  <c r="T18"/>
  <c r="U18"/>
  <c r="V18"/>
  <c r="W18"/>
  <c r="X18"/>
  <c r="Y18"/>
  <c r="Z18"/>
  <c r="C18"/>
  <c r="D18"/>
  <c r="E18"/>
  <c r="F18"/>
  <c r="B18"/>
  <c r="K20" l="1"/>
  <c r="Q20"/>
  <c r="J20"/>
  <c r="P20"/>
  <c r="O27" l="1"/>
  <c r="B9"/>
  <c r="O26"/>
  <c r="C21" i="10" l="1"/>
  <c r="O10" i="11"/>
  <c r="O24"/>
  <c r="P23" i="6" l="1"/>
  <c r="O22" i="11"/>
  <c r="D12" i="4"/>
  <c r="C7" i="11" s="1"/>
  <c r="E12" i="4"/>
  <c r="D7" i="11" s="1"/>
  <c r="F12" i="4"/>
  <c r="E7" i="11" s="1"/>
  <c r="G12" i="4"/>
  <c r="F7" i="11" s="1"/>
  <c r="H12" i="4"/>
  <c r="G7" i="11" s="1"/>
  <c r="I12" i="4"/>
  <c r="H7" i="11" s="1"/>
  <c r="J12" i="4"/>
  <c r="I7" i="11" s="1"/>
  <c r="K12" i="4"/>
  <c r="J7" i="11" s="1"/>
  <c r="L12" i="4"/>
  <c r="K7" i="11" s="1"/>
  <c r="M12" i="4"/>
  <c r="L7" i="11" s="1"/>
  <c r="N12" i="4"/>
  <c r="M7" i="11" s="1"/>
  <c r="Q12" i="4"/>
  <c r="P7" i="11" s="1"/>
  <c r="R12" i="4"/>
  <c r="Q7" i="11" s="1"/>
  <c r="S12" i="4"/>
  <c r="R7" i="11" s="1"/>
  <c r="T12" i="4"/>
  <c r="S7" i="11" s="1"/>
  <c r="U12" i="4"/>
  <c r="T7" i="11" s="1"/>
  <c r="V12" i="4"/>
  <c r="U7" i="11" s="1"/>
  <c r="W12" i="4"/>
  <c r="V7" i="11" s="1"/>
  <c r="X12" i="4"/>
  <c r="W7" i="11" s="1"/>
  <c r="Y12" i="4"/>
  <c r="X7" i="11" s="1"/>
  <c r="Z12" i="4"/>
  <c r="Y7" i="11" s="1"/>
  <c r="AA12" i="4"/>
  <c r="Z7" i="11" s="1"/>
  <c r="G6"/>
  <c r="H6"/>
  <c r="I6"/>
  <c r="J6"/>
  <c r="K6"/>
  <c r="L6"/>
  <c r="M6"/>
  <c r="T6"/>
  <c r="U6"/>
  <c r="V6"/>
  <c r="W6"/>
  <c r="X6"/>
  <c r="Y6"/>
  <c r="Z6"/>
  <c r="P5"/>
  <c r="Q5"/>
  <c r="R5"/>
  <c r="S5"/>
  <c r="T5"/>
  <c r="U5"/>
  <c r="V5"/>
  <c r="W5"/>
  <c r="X5"/>
  <c r="Y5"/>
  <c r="Z5"/>
  <c r="Y22" l="1"/>
  <c r="W22"/>
  <c r="U22"/>
  <c r="S22"/>
  <c r="Q22"/>
  <c r="Z22"/>
  <c r="X22"/>
  <c r="V22"/>
  <c r="T22"/>
  <c r="R22"/>
  <c r="P22"/>
  <c r="Q24" i="2"/>
  <c r="R24"/>
  <c r="P4" i="11"/>
  <c r="Q4"/>
  <c r="R4"/>
  <c r="S4"/>
  <c r="T4"/>
  <c r="U4"/>
  <c r="V4"/>
  <c r="W4"/>
  <c r="X4"/>
  <c r="Y4"/>
  <c r="Z4"/>
  <c r="C4"/>
  <c r="D4"/>
  <c r="E4"/>
  <c r="F4"/>
  <c r="G4"/>
  <c r="H4"/>
  <c r="I4"/>
  <c r="J4"/>
  <c r="K4"/>
  <c r="L4"/>
  <c r="M4"/>
  <c r="C9"/>
  <c r="D9"/>
  <c r="F9"/>
  <c r="G9"/>
  <c r="H9"/>
  <c r="I9"/>
  <c r="J9"/>
  <c r="K9"/>
  <c r="L9"/>
  <c r="M9"/>
  <c r="O9"/>
  <c r="P9"/>
  <c r="Q9"/>
  <c r="R9"/>
  <c r="S9"/>
  <c r="T9"/>
  <c r="U9"/>
  <c r="V9"/>
  <c r="W9"/>
  <c r="X9"/>
  <c r="Y9"/>
  <c r="Z9"/>
  <c r="C27"/>
  <c r="D27"/>
  <c r="E27"/>
  <c r="F27"/>
  <c r="G27"/>
  <c r="H27"/>
  <c r="I27"/>
  <c r="J27"/>
  <c r="K27"/>
  <c r="L27"/>
  <c r="M27"/>
  <c r="P27"/>
  <c r="Q27"/>
  <c r="R27"/>
  <c r="S27"/>
  <c r="T27"/>
  <c r="U27"/>
  <c r="V27"/>
  <c r="W27"/>
  <c r="X27"/>
  <c r="Y27"/>
  <c r="Z27"/>
  <c r="C13"/>
  <c r="D13"/>
  <c r="E13"/>
  <c r="F13"/>
  <c r="G13"/>
  <c r="H13"/>
  <c r="I13"/>
  <c r="J13"/>
  <c r="K13"/>
  <c r="L13"/>
  <c r="M13"/>
  <c r="T13"/>
  <c r="Y13"/>
  <c r="C26"/>
  <c r="D26"/>
  <c r="E26"/>
  <c r="F26"/>
  <c r="G26"/>
  <c r="H26"/>
  <c r="I26"/>
  <c r="J26"/>
  <c r="K26"/>
  <c r="L26"/>
  <c r="M26"/>
  <c r="T26"/>
  <c r="X26"/>
  <c r="Y26"/>
  <c r="G12"/>
  <c r="K12"/>
  <c r="L12"/>
  <c r="T12"/>
  <c r="X12"/>
  <c r="Y12"/>
  <c r="C11"/>
  <c r="D11"/>
  <c r="E11"/>
  <c r="O11"/>
  <c r="P11"/>
  <c r="Q11"/>
  <c r="R11"/>
  <c r="T24"/>
  <c r="X24"/>
  <c r="Y24"/>
  <c r="C24"/>
  <c r="D24"/>
  <c r="E24"/>
  <c r="F24"/>
  <c r="G24"/>
  <c r="H24"/>
  <c r="I24"/>
  <c r="J24"/>
  <c r="K24"/>
  <c r="L24"/>
  <c r="M24"/>
  <c r="S10"/>
  <c r="T10"/>
  <c r="W10"/>
  <c r="X10"/>
  <c r="Y10"/>
  <c r="Z10"/>
  <c r="C10"/>
  <c r="D10"/>
  <c r="E10"/>
  <c r="F10"/>
  <c r="G10"/>
  <c r="H10"/>
  <c r="I10"/>
  <c r="J10"/>
  <c r="K10"/>
  <c r="L10"/>
  <c r="M10"/>
  <c r="T8"/>
  <c r="V8"/>
  <c r="X8"/>
  <c r="Y8"/>
  <c r="Z8"/>
  <c r="E8"/>
  <c r="G8"/>
  <c r="K8"/>
  <c r="L8"/>
  <c r="M8"/>
  <c r="U22" i="4"/>
  <c r="Y22"/>
  <c r="Z22"/>
  <c r="AA22"/>
  <c r="H22"/>
  <c r="L22"/>
  <c r="M22"/>
  <c r="N22"/>
  <c r="C12"/>
  <c r="B7" i="11" s="1"/>
  <c r="S24" i="2"/>
  <c r="C5" i="11"/>
  <c r="D5"/>
  <c r="E5"/>
  <c r="F5"/>
  <c r="G5"/>
  <c r="H5"/>
  <c r="I5"/>
  <c r="J5"/>
  <c r="K5"/>
  <c r="L5"/>
  <c r="M5"/>
  <c r="X13"/>
  <c r="Z12"/>
  <c r="W12"/>
  <c r="V12"/>
  <c r="U12"/>
  <c r="S12"/>
  <c r="R12"/>
  <c r="Q12"/>
  <c r="P12"/>
  <c r="O12"/>
  <c r="E9" l="1"/>
  <c r="F21" i="10"/>
  <c r="G21"/>
  <c r="E21"/>
  <c r="U24" i="9"/>
  <c r="I24"/>
  <c r="J24"/>
  <c r="H24"/>
  <c r="P22" i="8"/>
  <c r="Y22"/>
  <c r="U22"/>
  <c r="E21" i="7"/>
  <c r="H24" i="5"/>
  <c r="Y24"/>
  <c r="U24"/>
  <c r="L24"/>
  <c r="U23" i="6"/>
  <c r="L22" i="8"/>
  <c r="H22"/>
  <c r="M24" i="9"/>
  <c r="Z22" i="8"/>
  <c r="M22"/>
  <c r="Z24" i="5"/>
  <c r="AA24"/>
  <c r="N24"/>
  <c r="M24"/>
  <c r="N24" i="9"/>
  <c r="L24"/>
  <c r="K24"/>
  <c r="G24"/>
  <c r="F24"/>
  <c r="E24"/>
  <c r="D24"/>
  <c r="T21" i="10"/>
  <c r="R21"/>
  <c r="S21"/>
  <c r="Q21"/>
  <c r="D21"/>
  <c r="Z24" i="9"/>
  <c r="F21" i="7"/>
  <c r="D21"/>
  <c r="Y23" i="6"/>
  <c r="Z23"/>
  <c r="Y24" i="9"/>
  <c r="F24" i="2"/>
  <c r="D24"/>
  <c r="E24"/>
  <c r="M23" i="6"/>
  <c r="K23"/>
  <c r="I23"/>
  <c r="G23"/>
  <c r="E23"/>
  <c r="N23"/>
  <c r="L23"/>
  <c r="J23"/>
  <c r="H23"/>
  <c r="F23"/>
  <c r="D23"/>
  <c r="AA25" i="1"/>
  <c r="M25"/>
  <c r="K25"/>
  <c r="I25"/>
  <c r="G25"/>
  <c r="E25"/>
  <c r="N25"/>
  <c r="L25"/>
  <c r="J25"/>
  <c r="H25"/>
  <c r="F25"/>
  <c r="D25"/>
  <c r="Y25"/>
  <c r="W25"/>
  <c r="U25"/>
  <c r="S25"/>
  <c r="Q25"/>
  <c r="Z25"/>
  <c r="X25"/>
  <c r="V25"/>
  <c r="T25"/>
  <c r="R25"/>
  <c r="J8" i="11"/>
  <c r="I8"/>
  <c r="H8"/>
  <c r="F8"/>
  <c r="D8"/>
  <c r="C8"/>
  <c r="W8"/>
  <c r="U8"/>
  <c r="S8"/>
  <c r="R8"/>
  <c r="Q8"/>
  <c r="P8"/>
  <c r="O5"/>
  <c r="B5"/>
  <c r="B4"/>
  <c r="P12" i="4"/>
  <c r="O7" i="11" s="1"/>
  <c r="P24"/>
  <c r="Q24"/>
  <c r="R24"/>
  <c r="S24"/>
  <c r="U24"/>
  <c r="V24"/>
  <c r="W24"/>
  <c r="Z24"/>
  <c r="P13"/>
  <c r="Q13"/>
  <c r="R13"/>
  <c r="S13"/>
  <c r="U13"/>
  <c r="V13"/>
  <c r="W13"/>
  <c r="Z13"/>
  <c r="O13"/>
  <c r="B27"/>
  <c r="B13"/>
  <c r="C12"/>
  <c r="D12"/>
  <c r="E12"/>
  <c r="F12"/>
  <c r="H12"/>
  <c r="I12"/>
  <c r="J12"/>
  <c r="M12"/>
  <c r="B12"/>
  <c r="P26"/>
  <c r="Q26"/>
  <c r="R26"/>
  <c r="S26"/>
  <c r="U26"/>
  <c r="V26"/>
  <c r="W26"/>
  <c r="Z26"/>
  <c r="B26"/>
  <c r="B11"/>
  <c r="P10"/>
  <c r="Q10"/>
  <c r="R10"/>
  <c r="B24"/>
  <c r="B10"/>
  <c r="W24" i="5"/>
  <c r="I24"/>
  <c r="G24"/>
  <c r="F24"/>
  <c r="B8" i="11"/>
  <c r="O8"/>
  <c r="I22" i="4"/>
  <c r="K22"/>
  <c r="X22"/>
  <c r="W22"/>
  <c r="V22"/>
  <c r="T22"/>
  <c r="S22"/>
  <c r="R22"/>
  <c r="Q22"/>
  <c r="J22"/>
  <c r="G22"/>
  <c r="F22"/>
  <c r="E22"/>
  <c r="D22"/>
  <c r="Q6" i="11"/>
  <c r="O6"/>
  <c r="F6"/>
  <c r="D6"/>
  <c r="C6"/>
  <c r="B6"/>
  <c r="S6"/>
  <c r="R6"/>
  <c r="P6"/>
  <c r="J24" i="5" l="1"/>
  <c r="R24"/>
  <c r="K24"/>
  <c r="E6" i="11"/>
  <c r="E14" s="1"/>
  <c r="C14"/>
  <c r="E24" i="5"/>
  <c r="T24"/>
  <c r="X24"/>
  <c r="D14" i="11"/>
  <c r="D24" i="5"/>
  <c r="C28" i="11"/>
  <c r="E28"/>
  <c r="W24" i="9"/>
  <c r="T24"/>
  <c r="R24"/>
  <c r="P24"/>
  <c r="X24"/>
  <c r="V24"/>
  <c r="S24"/>
  <c r="Q24"/>
  <c r="P14" i="11"/>
  <c r="C22" i="8"/>
  <c r="V22"/>
  <c r="S22"/>
  <c r="Q22"/>
  <c r="D22"/>
  <c r="F22"/>
  <c r="X22"/>
  <c r="AA22"/>
  <c r="E22"/>
  <c r="C21" i="7"/>
  <c r="X23" i="6"/>
  <c r="AA23"/>
  <c r="C22" i="4"/>
  <c r="R14" i="11"/>
  <c r="Q14"/>
  <c r="C24" i="2"/>
  <c r="P24"/>
  <c r="D28" i="11"/>
  <c r="F28"/>
  <c r="C25" i="1"/>
  <c r="G22" i="8"/>
  <c r="J22"/>
  <c r="K22"/>
  <c r="I22"/>
  <c r="W22"/>
  <c r="T22"/>
  <c r="T23" i="6"/>
  <c r="S28" i="11"/>
  <c r="AA24" i="9"/>
  <c r="N22" i="8"/>
  <c r="R22"/>
  <c r="S21" i="7"/>
  <c r="R28" i="11"/>
  <c r="R21" i="7"/>
  <c r="Q21"/>
  <c r="P28" i="11"/>
  <c r="P21" i="7"/>
  <c r="P22" i="4"/>
  <c r="R23" i="6"/>
  <c r="S23"/>
  <c r="Q23"/>
  <c r="Q24" i="5"/>
  <c r="S24"/>
  <c r="V24"/>
  <c r="P24"/>
  <c r="C24"/>
  <c r="C24" i="9"/>
  <c r="C23" i="6"/>
  <c r="O4" i="11"/>
  <c r="B28" l="1"/>
  <c r="B14"/>
  <c r="Q28"/>
  <c r="P25" i="1"/>
  <c r="O14" i="11"/>
  <c r="U10"/>
  <c r="V10"/>
  <c r="V23" i="6" l="1"/>
  <c r="W23"/>
  <c r="P21" i="10" l="1"/>
  <c r="O28" i="11"/>
  <c r="T24" i="2"/>
  <c r="G24"/>
  <c r="H24"/>
  <c r="U24"/>
  <c r="I24"/>
  <c r="V24"/>
  <c r="J24"/>
  <c r="W24"/>
  <c r="K24"/>
  <c r="X24"/>
  <c r="L24"/>
  <c r="Y24"/>
  <c r="Z24"/>
  <c r="M24"/>
  <c r="N24"/>
  <c r="AA24"/>
  <c r="F11" i="11"/>
  <c r="S11" l="1"/>
  <c r="S14" s="1"/>
  <c r="G21" i="7"/>
  <c r="F14" i="11"/>
  <c r="T21" i="7"/>
  <c r="G11" i="11"/>
  <c r="U21" i="7" l="1"/>
  <c r="T11" i="11"/>
  <c r="T14" s="1"/>
  <c r="H21" i="7"/>
  <c r="G14" i="11"/>
  <c r="H11"/>
  <c r="V21" i="7"/>
  <c r="U11" i="11" l="1"/>
  <c r="U14" s="1"/>
  <c r="H14"/>
  <c r="I21" i="7"/>
  <c r="W21" l="1"/>
  <c r="V11" i="11"/>
  <c r="V14" s="1"/>
  <c r="J21" i="7"/>
  <c r="I11" i="11"/>
  <c r="I14" s="1"/>
  <c r="K21" i="7" l="1"/>
  <c r="J11" i="11"/>
  <c r="J14" s="1"/>
  <c r="X21" i="7"/>
  <c r="W11" i="11"/>
  <c r="W14" s="1"/>
  <c r="K11"/>
  <c r="Y21" i="7" l="1"/>
  <c r="X11" i="11"/>
  <c r="X14" s="1"/>
  <c r="L21" i="7"/>
  <c r="K14" i="11"/>
  <c r="L11"/>
  <c r="Y11" l="1"/>
  <c r="Y14" s="1"/>
  <c r="L14"/>
  <c r="M21" i="7"/>
  <c r="Z21"/>
  <c r="M11" i="11"/>
  <c r="AA21" i="7" l="1"/>
  <c r="Z11" i="11"/>
  <c r="Z14" s="1"/>
  <c r="N21" i="7"/>
  <c r="M14" i="11"/>
  <c r="H21" i="10"/>
  <c r="K21"/>
  <c r="X21"/>
  <c r="L21"/>
  <c r="N21"/>
  <c r="I23" i="11"/>
  <c r="I28" s="1"/>
  <c r="AA21" i="10"/>
  <c r="I21"/>
  <c r="M21"/>
  <c r="G23" i="11" l="1"/>
  <c r="G28" s="1"/>
  <c r="K23"/>
  <c r="K28" s="1"/>
  <c r="H23"/>
  <c r="H28" s="1"/>
  <c r="J23"/>
  <c r="J28" s="1"/>
  <c r="Z21" i="10"/>
  <c r="Y23" i="11"/>
  <c r="Y28" s="1"/>
  <c r="W21" i="10"/>
  <c r="V23" i="11"/>
  <c r="V28" s="1"/>
  <c r="V21" i="10"/>
  <c r="U23" i="11"/>
  <c r="U28" s="1"/>
  <c r="X23"/>
  <c r="X28" s="1"/>
  <c r="Y21" i="10"/>
  <c r="U21"/>
  <c r="T23" i="11"/>
  <c r="T28" s="1"/>
  <c r="Z23"/>
  <c r="Z28" s="1"/>
  <c r="J21" i="10"/>
  <c r="M23" i="11"/>
  <c r="M28" s="1"/>
  <c r="W23"/>
  <c r="W28" s="1"/>
  <c r="L23"/>
  <c r="L28" s="1"/>
</calcChain>
</file>

<file path=xl/sharedStrings.xml><?xml version="1.0" encoding="utf-8"?>
<sst xmlns="http://schemas.openxmlformats.org/spreadsheetml/2006/main" count="674" uniqueCount="130">
  <si>
    <t>Наименование блюд</t>
  </si>
  <si>
    <t>витамины</t>
  </si>
  <si>
    <t>Завтрак</t>
  </si>
  <si>
    <t>Б</t>
  </si>
  <si>
    <t>Ж</t>
  </si>
  <si>
    <t>У</t>
  </si>
  <si>
    <t>В1</t>
  </si>
  <si>
    <t>С</t>
  </si>
  <si>
    <t>Са</t>
  </si>
  <si>
    <t>Обед</t>
  </si>
  <si>
    <t xml:space="preserve"> 1 день</t>
  </si>
  <si>
    <t>эн/ц</t>
  </si>
  <si>
    <t>выход</t>
  </si>
  <si>
    <t>Fe</t>
  </si>
  <si>
    <t>пищевые вещества</t>
  </si>
  <si>
    <t>мин. в.</t>
  </si>
  <si>
    <t>итого за прием пищи</t>
  </si>
  <si>
    <t>Итого за день</t>
  </si>
  <si>
    <t>масло сливочное</t>
  </si>
  <si>
    <t xml:space="preserve">хлеб пшеничный </t>
  </si>
  <si>
    <t>200/5</t>
  </si>
  <si>
    <t xml:space="preserve"> 2 день</t>
  </si>
  <si>
    <t>чай с сахаром с лимоном</t>
  </si>
  <si>
    <t>компот из сухофруктов</t>
  </si>
  <si>
    <t xml:space="preserve"> 3 день</t>
  </si>
  <si>
    <t>чай с молоком</t>
  </si>
  <si>
    <t xml:space="preserve"> 4 день</t>
  </si>
  <si>
    <t>макароны отварные</t>
  </si>
  <si>
    <t xml:space="preserve"> 5 день</t>
  </si>
  <si>
    <t xml:space="preserve"> 6 день</t>
  </si>
  <si>
    <t xml:space="preserve"> 7 день</t>
  </si>
  <si>
    <t xml:space="preserve"> 8 день</t>
  </si>
  <si>
    <t>капуста тушеная</t>
  </si>
  <si>
    <t xml:space="preserve"> 9 день</t>
  </si>
  <si>
    <t>50/50</t>
  </si>
  <si>
    <t xml:space="preserve"> 10 день</t>
  </si>
  <si>
    <t xml:space="preserve">                                            средние показатели пищевой и энергетической ценности за 10 дней</t>
  </si>
  <si>
    <t>средние показатели</t>
  </si>
  <si>
    <t>7-11 лет</t>
  </si>
  <si>
    <t>11-17 лет</t>
  </si>
  <si>
    <t>А</t>
  </si>
  <si>
    <t>Е</t>
  </si>
  <si>
    <t>P</t>
  </si>
  <si>
    <t>Mg</t>
  </si>
  <si>
    <t>250/5</t>
  </si>
  <si>
    <t>200/7</t>
  </si>
  <si>
    <t xml:space="preserve"> 11-17лет</t>
  </si>
  <si>
    <t>завтраки</t>
  </si>
  <si>
    <t>обеды</t>
  </si>
  <si>
    <t>хлеб ржано-пшеничный</t>
  </si>
  <si>
    <t>Напиток клюквенный</t>
  </si>
  <si>
    <t>Каша рисовая молочная с маслом</t>
  </si>
  <si>
    <t>Сыр</t>
  </si>
  <si>
    <t>Какао с молоком</t>
  </si>
  <si>
    <t>Кофейный напиток на молоке</t>
  </si>
  <si>
    <t>Фрукты свежие</t>
  </si>
  <si>
    <t>100/5</t>
  </si>
  <si>
    <t>200/30</t>
  </si>
  <si>
    <t>Кофейный напиток</t>
  </si>
  <si>
    <t>150/30</t>
  </si>
  <si>
    <t>Картофельное пюре</t>
  </si>
  <si>
    <t>Кисель из ягод</t>
  </si>
  <si>
    <t>Чай с лимоном</t>
  </si>
  <si>
    <t>Компот из апельсинов с яблоками</t>
  </si>
  <si>
    <t>Котлета мясная  паровая с маслом</t>
  </si>
  <si>
    <t>Каша молочная пшеничная</t>
  </si>
  <si>
    <t>Каша гречневая рассыпчатая</t>
  </si>
  <si>
    <t>каша молочная Дружба с маслом</t>
  </si>
  <si>
    <t>картофель жареный из отварного</t>
  </si>
  <si>
    <t>Рис отварной</t>
  </si>
  <si>
    <t xml:space="preserve">рассольник ленинградский с говядиной со сметаной </t>
  </si>
  <si>
    <t>Пудинг творожный со сгущенкой</t>
  </si>
  <si>
    <t>каша молочная из "Грекулеса" с маслом</t>
  </si>
  <si>
    <t>Кондитерские изделия</t>
  </si>
  <si>
    <t xml:space="preserve">каша манная молочная вязкая </t>
  </si>
  <si>
    <t>Чай с сахаром</t>
  </si>
  <si>
    <t>Печень по-строгановски</t>
  </si>
  <si>
    <t>сок натуральный</t>
  </si>
  <si>
    <t>Тефтели мясные с соусом томатным</t>
  </si>
  <si>
    <t xml:space="preserve">каша молочная пшенная с маслом </t>
  </si>
  <si>
    <t xml:space="preserve">Сосиска  отварная  </t>
  </si>
  <si>
    <t>Суп молочный с макаронами</t>
  </si>
  <si>
    <t>фрукты свежие</t>
  </si>
  <si>
    <t>Суп солянка домашняя с мясом</t>
  </si>
  <si>
    <t>Макароны отварные с сыром</t>
  </si>
  <si>
    <t>150/15</t>
  </si>
  <si>
    <t>суп картофельный с рыбой</t>
  </si>
  <si>
    <t>картофельное пюре</t>
  </si>
  <si>
    <t>суп картофельный с  горохом с мясом</t>
  </si>
  <si>
    <t>Фрикадельки мясные паровые с соусом томатным</t>
  </si>
  <si>
    <t>напиток из шиповника</t>
  </si>
  <si>
    <t>Плов из мяса птицы</t>
  </si>
  <si>
    <t>Кура отварная с маслом</t>
  </si>
  <si>
    <t>Суп свекольник с мясом</t>
  </si>
  <si>
    <t>Джем</t>
  </si>
  <si>
    <t>200/12,5</t>
  </si>
  <si>
    <t>90/5</t>
  </si>
  <si>
    <t xml:space="preserve">суп картофельный с мясом с  клёцками </t>
  </si>
  <si>
    <t>200/12,5/30</t>
  </si>
  <si>
    <t>80/20</t>
  </si>
  <si>
    <t>100/20</t>
  </si>
  <si>
    <t>суп картофельный с макаронными с мясом</t>
  </si>
  <si>
    <t>50/40</t>
  </si>
  <si>
    <t>150/5</t>
  </si>
  <si>
    <t>борщ с капустой с картофелем с мясом со сметаной</t>
  </si>
  <si>
    <t>180/12,5/10</t>
  </si>
  <si>
    <t>200/12,5/10</t>
  </si>
  <si>
    <t>70/50</t>
  </si>
  <si>
    <t>суп картофельный  рыбной с сайрой</t>
  </si>
  <si>
    <t>90/30</t>
  </si>
  <si>
    <t>Яйцо варёное</t>
  </si>
  <si>
    <t>200/35</t>
  </si>
  <si>
    <t>180/15</t>
  </si>
  <si>
    <t>Суп лапша домашняя с курицой</t>
  </si>
  <si>
    <t>-</t>
  </si>
  <si>
    <t>Салат из свежих огурцов с маслом</t>
  </si>
  <si>
    <t>Овощи консервированные (огурцы)</t>
  </si>
  <si>
    <t>Салат из помидор с огурцами с маслом</t>
  </si>
  <si>
    <t>Азу</t>
  </si>
  <si>
    <t>напиток из изюма</t>
  </si>
  <si>
    <t>Салат из свеклы с сыром</t>
  </si>
  <si>
    <t>Салат винегрет</t>
  </si>
  <si>
    <t>Салат из отварной моркови с кукурузой с маслом</t>
  </si>
  <si>
    <t>сезон:весна -лето 2024</t>
  </si>
  <si>
    <t>Ватрушка с джемом</t>
  </si>
  <si>
    <t>Гуляш из мясо птицы</t>
  </si>
  <si>
    <t>Салат Мозаика</t>
  </si>
  <si>
    <t>Сосиска в тесте</t>
  </si>
  <si>
    <t>Биточки мясные  паровая с маслом</t>
  </si>
  <si>
    <t>Котлета рыбная с маслом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</si>
</sst>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i/>
      <sz val="8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8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1" xfId="0" applyFont="1" applyBorder="1"/>
    <xf numFmtId="0" fontId="2" fillId="0" borderId="0" xfId="0" applyFont="1"/>
    <xf numFmtId="0" fontId="3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horizontal="right"/>
    </xf>
    <xf numFmtId="0" fontId="1" fillId="0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6" fillId="0" borderId="1" xfId="0" applyFont="1" applyBorder="1"/>
    <xf numFmtId="0" fontId="7" fillId="0" borderId="0" xfId="0" applyFont="1"/>
    <xf numFmtId="0" fontId="8" fillId="0" borderId="1" xfId="0" applyFont="1" applyBorder="1"/>
    <xf numFmtId="0" fontId="8" fillId="0" borderId="1" xfId="0" applyNumberFormat="1" applyFont="1" applyBorder="1"/>
    <xf numFmtId="0" fontId="3" fillId="0" borderId="1" xfId="0" applyNumberFormat="1" applyFont="1" applyBorder="1"/>
    <xf numFmtId="0" fontId="4" fillId="0" borderId="1" xfId="0" applyNumberFormat="1" applyFont="1" applyBorder="1"/>
    <xf numFmtId="0" fontId="4" fillId="0" borderId="0" xfId="0" applyFont="1" applyBorder="1"/>
    <xf numFmtId="0" fontId="8" fillId="0" borderId="1" xfId="0" applyFont="1" applyBorder="1" applyAlignment="1">
      <alignment horizontal="right"/>
    </xf>
    <xf numFmtId="0" fontId="3" fillId="2" borderId="1" xfId="0" applyFont="1" applyFill="1" applyBorder="1"/>
    <xf numFmtId="0" fontId="3" fillId="2" borderId="1" xfId="0" applyNumberFormat="1" applyFont="1" applyFill="1" applyBorder="1"/>
    <xf numFmtId="0" fontId="8" fillId="2" borderId="1" xfId="0" applyFont="1" applyFill="1" applyBorder="1"/>
    <xf numFmtId="0" fontId="4" fillId="2" borderId="1" xfId="0" applyNumberFormat="1" applyFont="1" applyFill="1" applyBorder="1"/>
    <xf numFmtId="0" fontId="3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9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/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/>
    <xf numFmtId="0" fontId="1" fillId="0" borderId="1" xfId="0" applyFont="1" applyBorder="1" applyAlignment="1">
      <alignment wrapText="1"/>
    </xf>
    <xf numFmtId="0" fontId="8" fillId="3" borderId="1" xfId="0" applyFont="1" applyFill="1" applyBorder="1"/>
    <xf numFmtId="0" fontId="3" fillId="0" borderId="0" xfId="0" applyFont="1" applyBorder="1"/>
    <xf numFmtId="0" fontId="1" fillId="0" borderId="1" xfId="0" applyFont="1" applyBorder="1" applyAlignment="1">
      <alignment horizontal="left"/>
    </xf>
    <xf numFmtId="0" fontId="10" fillId="0" borderId="1" xfId="0" applyFont="1" applyBorder="1"/>
    <xf numFmtId="0" fontId="8" fillId="0" borderId="0" xfId="0" applyFont="1"/>
    <xf numFmtId="0" fontId="3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1" xfId="0" applyFont="1" applyBorder="1"/>
    <xf numFmtId="0" fontId="5" fillId="3" borderId="1" xfId="0" applyFont="1" applyFill="1" applyBorder="1" applyAlignment="1">
      <alignment horizontal="right"/>
    </xf>
    <xf numFmtId="0" fontId="5" fillId="0" borderId="1" xfId="0" applyNumberFormat="1" applyFont="1" applyBorder="1"/>
    <xf numFmtId="0" fontId="4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NumberFormat="1" applyFont="1" applyBorder="1"/>
    <xf numFmtId="0" fontId="5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vertical="top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8" fillId="0" borderId="5" xfId="0" applyFont="1" applyFill="1" applyBorder="1"/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164" fontId="8" fillId="0" borderId="1" xfId="0" applyNumberFormat="1" applyFont="1" applyBorder="1"/>
    <xf numFmtId="0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3" fillId="0" borderId="5" xfId="0" applyFont="1" applyFill="1" applyBorder="1"/>
    <xf numFmtId="0" fontId="3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 vertical="center"/>
    </xf>
    <xf numFmtId="0" fontId="0" fillId="0" borderId="1" xfId="0" applyBorder="1"/>
    <xf numFmtId="0" fontId="4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wrapText="1"/>
    </xf>
    <xf numFmtId="0" fontId="3" fillId="3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top" wrapText="1"/>
    </xf>
    <xf numFmtId="0" fontId="11" fillId="0" borderId="5" xfId="0" applyFont="1" applyFill="1" applyBorder="1"/>
    <xf numFmtId="0" fontId="11" fillId="0" borderId="1" xfId="0" applyNumberFormat="1" applyFont="1" applyBorder="1" applyAlignment="1">
      <alignment horizontal="right"/>
    </xf>
    <xf numFmtId="0" fontId="11" fillId="0" borderId="1" xfId="0" applyFont="1" applyBorder="1"/>
    <xf numFmtId="0" fontId="11" fillId="0" borderId="1" xfId="0" applyFont="1" applyBorder="1" applyAlignment="1">
      <alignment vertical="center"/>
    </xf>
    <xf numFmtId="0" fontId="11" fillId="0" borderId="1" xfId="0" applyNumberFormat="1" applyFon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1"/>
  <sheetViews>
    <sheetView topLeftCell="A4" workbookViewId="0">
      <selection activeCell="G33" sqref="G33"/>
    </sheetView>
  </sheetViews>
  <sheetFormatPr defaultRowHeight="15"/>
  <cols>
    <col min="1" max="1" width="28.85546875" customWidth="1"/>
    <col min="2" max="2" width="5.7109375" customWidth="1"/>
    <col min="3" max="5" width="3.42578125" customWidth="1"/>
    <col min="6" max="6" width="5.7109375" customWidth="1"/>
    <col min="7" max="12" width="3.42578125" customWidth="1"/>
    <col min="13" max="13" width="4.140625" customWidth="1"/>
    <col min="14" max="14" width="4.5703125" customWidth="1"/>
    <col min="15" max="15" width="5.5703125" customWidth="1"/>
    <col min="16" max="16" width="4.85546875" customWidth="1"/>
    <col min="17" max="18" width="3.42578125" customWidth="1"/>
    <col min="19" max="19" width="5.7109375" customWidth="1"/>
    <col min="20" max="25" width="3.42578125" customWidth="1"/>
    <col min="26" max="26" width="4.7109375" customWidth="1"/>
    <col min="27" max="27" width="4.28515625" customWidth="1"/>
  </cols>
  <sheetData>
    <row r="1" spans="1:29">
      <c r="A1" s="24" t="s">
        <v>123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9">
      <c r="A2" s="25" t="s">
        <v>10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9" ht="30" customHeight="1">
      <c r="A3" s="1" t="s">
        <v>0</v>
      </c>
      <c r="B3" s="29" t="s">
        <v>38</v>
      </c>
      <c r="C3" s="78" t="s">
        <v>14</v>
      </c>
      <c r="D3" s="79"/>
      <c r="E3" s="79"/>
      <c r="F3" s="80"/>
      <c r="G3" s="81" t="s">
        <v>1</v>
      </c>
      <c r="H3" s="81"/>
      <c r="I3" s="81"/>
      <c r="J3" s="81"/>
      <c r="K3" s="81" t="s">
        <v>15</v>
      </c>
      <c r="L3" s="81"/>
      <c r="M3" s="81"/>
      <c r="N3" s="81"/>
      <c r="O3" s="29" t="s">
        <v>39</v>
      </c>
      <c r="P3" s="78" t="s">
        <v>14</v>
      </c>
      <c r="Q3" s="79"/>
      <c r="R3" s="79"/>
      <c r="S3" s="80"/>
      <c r="T3" s="81" t="s">
        <v>1</v>
      </c>
      <c r="U3" s="81"/>
      <c r="V3" s="81"/>
      <c r="W3" s="81"/>
      <c r="X3" s="81" t="s">
        <v>15</v>
      </c>
      <c r="Y3" s="81"/>
      <c r="Z3" s="81"/>
      <c r="AA3" s="81"/>
    </row>
    <row r="4" spans="1:29">
      <c r="A4" s="1" t="s">
        <v>2</v>
      </c>
      <c r="B4" s="32" t="s">
        <v>12</v>
      </c>
      <c r="C4" s="1" t="s">
        <v>3</v>
      </c>
      <c r="D4" s="1" t="s">
        <v>4</v>
      </c>
      <c r="E4" s="1" t="s">
        <v>5</v>
      </c>
      <c r="F4" s="1" t="s">
        <v>11</v>
      </c>
      <c r="G4" s="1" t="s">
        <v>7</v>
      </c>
      <c r="H4" s="1" t="s">
        <v>40</v>
      </c>
      <c r="I4" s="1" t="s">
        <v>6</v>
      </c>
      <c r="J4" s="1" t="s">
        <v>41</v>
      </c>
      <c r="K4" s="1" t="s">
        <v>8</v>
      </c>
      <c r="L4" s="1" t="s">
        <v>13</v>
      </c>
      <c r="M4" s="1" t="s">
        <v>43</v>
      </c>
      <c r="N4" s="1" t="s">
        <v>42</v>
      </c>
      <c r="O4" s="1" t="s">
        <v>12</v>
      </c>
      <c r="P4" s="1" t="s">
        <v>3</v>
      </c>
      <c r="Q4" s="1" t="s">
        <v>4</v>
      </c>
      <c r="R4" s="1" t="s">
        <v>5</v>
      </c>
      <c r="S4" s="1" t="s">
        <v>11</v>
      </c>
      <c r="T4" s="1" t="s">
        <v>7</v>
      </c>
      <c r="U4" s="1" t="s">
        <v>40</v>
      </c>
      <c r="V4" s="1" t="s">
        <v>6</v>
      </c>
      <c r="W4" s="1" t="s">
        <v>41</v>
      </c>
      <c r="X4" s="1" t="s">
        <v>8</v>
      </c>
      <c r="Y4" s="1" t="s">
        <v>13</v>
      </c>
      <c r="Z4" s="1" t="s">
        <v>43</v>
      </c>
      <c r="AA4" s="1" t="s">
        <v>42</v>
      </c>
    </row>
    <row r="5" spans="1:29" ht="25.5" customHeight="1">
      <c r="A5" s="39"/>
      <c r="B5" s="5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5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9">
      <c r="A6" s="3" t="s">
        <v>51</v>
      </c>
      <c r="B6" s="5" t="s">
        <v>20</v>
      </c>
      <c r="C6" s="11">
        <v>3.5</v>
      </c>
      <c r="D6" s="11">
        <v>3.5</v>
      </c>
      <c r="E6" s="11">
        <v>22</v>
      </c>
      <c r="F6" s="11">
        <v>129.4</v>
      </c>
      <c r="G6" s="11">
        <v>1.54</v>
      </c>
      <c r="H6" s="11">
        <v>34.6</v>
      </c>
      <c r="I6" s="11">
        <v>0.1</v>
      </c>
      <c r="J6" s="11">
        <v>0.1</v>
      </c>
      <c r="K6" s="11">
        <v>216.2</v>
      </c>
      <c r="L6" s="11">
        <v>0.7</v>
      </c>
      <c r="M6" s="11">
        <v>63.7</v>
      </c>
      <c r="N6" s="11">
        <v>228.5</v>
      </c>
      <c r="O6" s="5" t="s">
        <v>44</v>
      </c>
      <c r="P6" s="11">
        <v>5.7</v>
      </c>
      <c r="Q6" s="11">
        <v>7.28</v>
      </c>
      <c r="R6" s="11">
        <v>30.76</v>
      </c>
      <c r="S6" s="11">
        <v>179.3</v>
      </c>
      <c r="T6" s="11">
        <v>1.02</v>
      </c>
      <c r="U6" s="11">
        <v>0.03</v>
      </c>
      <c r="V6" s="11">
        <v>0.15</v>
      </c>
      <c r="W6" s="11">
        <v>0.21</v>
      </c>
      <c r="X6" s="11">
        <v>33.590000000000003</v>
      </c>
      <c r="Y6" s="11">
        <v>0.4</v>
      </c>
      <c r="Z6" s="11">
        <v>15.3</v>
      </c>
      <c r="AA6" s="11">
        <v>118.3</v>
      </c>
    </row>
    <row r="7" spans="1:29">
      <c r="A7" s="3" t="s">
        <v>19</v>
      </c>
      <c r="B7" s="5">
        <v>40</v>
      </c>
      <c r="C7" s="13">
        <v>3</v>
      </c>
      <c r="D7" s="13">
        <v>0.3</v>
      </c>
      <c r="E7" s="13">
        <v>20</v>
      </c>
      <c r="F7" s="13">
        <v>94</v>
      </c>
      <c r="G7" s="13">
        <v>0</v>
      </c>
      <c r="H7" s="13">
        <v>0</v>
      </c>
      <c r="I7" s="13">
        <v>4.3999999999999997E-2</v>
      </c>
      <c r="J7" s="13">
        <v>0</v>
      </c>
      <c r="K7" s="13">
        <v>8</v>
      </c>
      <c r="L7" s="13">
        <v>0.4</v>
      </c>
      <c r="M7" s="13">
        <v>13.6</v>
      </c>
      <c r="N7" s="13">
        <v>30.4</v>
      </c>
      <c r="O7" s="5">
        <v>50</v>
      </c>
      <c r="P7" s="13">
        <v>3.8</v>
      </c>
      <c r="Q7" s="13">
        <v>0.4</v>
      </c>
      <c r="R7" s="13">
        <v>24.6</v>
      </c>
      <c r="S7" s="13">
        <v>117.5</v>
      </c>
      <c r="T7" s="13">
        <v>0</v>
      </c>
      <c r="U7" s="13">
        <v>0</v>
      </c>
      <c r="V7" s="13">
        <v>5.5E-2</v>
      </c>
      <c r="W7" s="13">
        <v>0</v>
      </c>
      <c r="X7" s="13">
        <v>10</v>
      </c>
      <c r="Y7" s="13">
        <v>0.55000000000000004</v>
      </c>
      <c r="Z7" s="13">
        <v>17</v>
      </c>
      <c r="AA7" s="13">
        <v>38</v>
      </c>
    </row>
    <row r="8" spans="1:29">
      <c r="A8" s="3" t="s">
        <v>18</v>
      </c>
      <c r="B8" s="16">
        <v>10</v>
      </c>
      <c r="C8" s="11">
        <v>0.05</v>
      </c>
      <c r="D8" s="11">
        <v>4.8</v>
      </c>
      <c r="E8" s="11">
        <v>0.08</v>
      </c>
      <c r="F8" s="11">
        <v>74.8</v>
      </c>
      <c r="G8" s="11">
        <v>0</v>
      </c>
      <c r="H8" s="11">
        <v>34</v>
      </c>
      <c r="I8" s="11">
        <v>0</v>
      </c>
      <c r="J8" s="11">
        <v>0</v>
      </c>
      <c r="K8" s="11">
        <v>1.2</v>
      </c>
      <c r="L8" s="11">
        <v>0.02</v>
      </c>
      <c r="M8" s="11">
        <v>0</v>
      </c>
      <c r="N8" s="11">
        <v>1.6</v>
      </c>
      <c r="O8" s="16">
        <v>10</v>
      </c>
      <c r="P8" s="11">
        <v>0.05</v>
      </c>
      <c r="Q8" s="11">
        <v>8.1999999999999993</v>
      </c>
      <c r="R8" s="11">
        <v>0.08</v>
      </c>
      <c r="S8" s="11">
        <v>74.8</v>
      </c>
      <c r="T8" s="11">
        <v>0</v>
      </c>
      <c r="U8" s="11">
        <v>34</v>
      </c>
      <c r="V8" s="11">
        <v>0</v>
      </c>
      <c r="W8" s="11">
        <v>0</v>
      </c>
      <c r="X8" s="11">
        <v>1.2</v>
      </c>
      <c r="Y8" s="11">
        <v>0.02</v>
      </c>
      <c r="Z8" s="11">
        <v>0</v>
      </c>
      <c r="AA8" s="11">
        <v>1.6</v>
      </c>
    </row>
    <row r="9" spans="1:29">
      <c r="A9" s="3" t="s">
        <v>53</v>
      </c>
      <c r="B9" s="16">
        <v>200</v>
      </c>
      <c r="C9" s="11">
        <v>4.8499999999999996</v>
      </c>
      <c r="D9" s="11">
        <v>4.5</v>
      </c>
      <c r="E9" s="11">
        <v>26.35</v>
      </c>
      <c r="F9" s="11">
        <v>153.1</v>
      </c>
      <c r="G9" s="11">
        <v>0.32</v>
      </c>
      <c r="H9" s="11">
        <v>0.02</v>
      </c>
      <c r="I9" s="11">
        <v>0.03</v>
      </c>
      <c r="J9" s="11">
        <v>0.02</v>
      </c>
      <c r="K9" s="11">
        <v>131.72</v>
      </c>
      <c r="L9" s="11">
        <v>0.66</v>
      </c>
      <c r="M9" s="11">
        <v>17.02</v>
      </c>
      <c r="N9" s="11">
        <v>122.34</v>
      </c>
      <c r="O9" s="16">
        <v>200</v>
      </c>
      <c r="P9" s="11">
        <v>4.8499999999999996</v>
      </c>
      <c r="Q9" s="11">
        <v>5.04</v>
      </c>
      <c r="R9" s="11">
        <v>26.35</v>
      </c>
      <c r="S9" s="11">
        <v>173.1</v>
      </c>
      <c r="T9" s="11">
        <v>0.32</v>
      </c>
      <c r="U9" s="11">
        <v>0.02</v>
      </c>
      <c r="V9" s="11">
        <v>0.03</v>
      </c>
      <c r="W9" s="11">
        <v>0.02</v>
      </c>
      <c r="X9" s="11">
        <v>131.72</v>
      </c>
      <c r="Y9" s="11">
        <v>0.66</v>
      </c>
      <c r="Z9" s="11">
        <v>17.02</v>
      </c>
      <c r="AA9" s="11">
        <v>122.34</v>
      </c>
    </row>
    <row r="10" spans="1:29">
      <c r="A10" s="3" t="s">
        <v>52</v>
      </c>
      <c r="B10" s="16">
        <v>20</v>
      </c>
      <c r="C10" s="11">
        <v>5.0999999999999996</v>
      </c>
      <c r="D10" s="11">
        <v>5.2</v>
      </c>
      <c r="E10" s="11">
        <v>0</v>
      </c>
      <c r="F10" s="11">
        <v>68.599999999999994</v>
      </c>
      <c r="G10" s="11">
        <v>0.1</v>
      </c>
      <c r="H10" s="11">
        <v>25</v>
      </c>
      <c r="I10" s="11">
        <v>0</v>
      </c>
      <c r="J10" s="11">
        <v>0</v>
      </c>
      <c r="K10" s="11">
        <v>180</v>
      </c>
      <c r="L10" s="11">
        <v>0.2</v>
      </c>
      <c r="M10" s="11">
        <v>9</v>
      </c>
      <c r="N10" s="11">
        <v>113</v>
      </c>
      <c r="O10" s="16">
        <v>20</v>
      </c>
      <c r="P10" s="11">
        <v>5.0999999999999996</v>
      </c>
      <c r="Q10" s="11">
        <v>5.2</v>
      </c>
      <c r="R10" s="11">
        <v>0</v>
      </c>
      <c r="S10" s="11">
        <v>68.599999999999994</v>
      </c>
      <c r="T10" s="11">
        <v>0.1</v>
      </c>
      <c r="U10" s="11">
        <v>25</v>
      </c>
      <c r="V10" s="11">
        <v>0</v>
      </c>
      <c r="W10" s="11">
        <v>0</v>
      </c>
      <c r="X10" s="11">
        <v>180</v>
      </c>
      <c r="Y10" s="11">
        <v>0.2</v>
      </c>
      <c r="Z10" s="11">
        <v>9</v>
      </c>
      <c r="AA10" s="11">
        <v>113</v>
      </c>
    </row>
    <row r="11" spans="1:29">
      <c r="A11" s="65" t="s">
        <v>94</v>
      </c>
      <c r="B11" s="66">
        <v>30</v>
      </c>
      <c r="C11" s="11">
        <v>1.37</v>
      </c>
      <c r="D11" s="11">
        <v>1.2</v>
      </c>
      <c r="E11" s="11">
        <v>15.75</v>
      </c>
      <c r="F11" s="11">
        <v>67.87</v>
      </c>
      <c r="G11" s="11">
        <v>0.26100000000000001</v>
      </c>
      <c r="H11" s="11">
        <v>2.7E-2</v>
      </c>
      <c r="I11" s="11">
        <v>1.4999999999999999E-2</v>
      </c>
      <c r="J11" s="11">
        <v>5.7270000000000003</v>
      </c>
      <c r="K11" s="11">
        <v>0.38</v>
      </c>
      <c r="L11" s="7">
        <v>0</v>
      </c>
      <c r="M11" s="7">
        <v>0</v>
      </c>
      <c r="N11" s="7">
        <v>0</v>
      </c>
      <c r="O11" s="66">
        <v>20</v>
      </c>
      <c r="P11" s="11">
        <v>0.91200000000000003</v>
      </c>
      <c r="Q11" s="11">
        <v>1.43</v>
      </c>
      <c r="R11" s="11">
        <v>10.502000000000001</v>
      </c>
      <c r="S11" s="11">
        <v>58.54</v>
      </c>
      <c r="T11" s="11">
        <v>0.17399999999999999</v>
      </c>
      <c r="U11" s="11">
        <v>1.7999999999999999E-2</v>
      </c>
      <c r="V11" s="11">
        <v>0.01</v>
      </c>
      <c r="W11" s="11">
        <v>3.8180000000000001</v>
      </c>
      <c r="X11" s="11">
        <v>0.25</v>
      </c>
      <c r="Y11" s="7">
        <v>0</v>
      </c>
      <c r="Z11" s="7">
        <v>0</v>
      </c>
      <c r="AA11" s="7">
        <v>0</v>
      </c>
    </row>
    <row r="12" spans="1:29">
      <c r="A12" s="73"/>
      <c r="B12" s="74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4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</row>
    <row r="13" spans="1:29">
      <c r="A13" s="3" t="s">
        <v>82</v>
      </c>
      <c r="B13" s="5">
        <v>200</v>
      </c>
      <c r="C13" s="11">
        <v>0.8</v>
      </c>
      <c r="D13" s="11">
        <v>0.1</v>
      </c>
      <c r="E13" s="11">
        <v>20.6</v>
      </c>
      <c r="F13" s="11">
        <v>94</v>
      </c>
      <c r="G13" s="11">
        <v>10</v>
      </c>
      <c r="H13" s="11">
        <v>0</v>
      </c>
      <c r="I13" s="11">
        <v>0.04</v>
      </c>
      <c r="J13" s="11">
        <v>0</v>
      </c>
      <c r="K13" s="11">
        <v>38</v>
      </c>
      <c r="L13" s="11">
        <v>4.5999999999999996</v>
      </c>
      <c r="M13" s="11">
        <v>18</v>
      </c>
      <c r="N13" s="11">
        <v>22</v>
      </c>
      <c r="O13" s="5">
        <v>200</v>
      </c>
      <c r="P13" s="11">
        <v>0.8</v>
      </c>
      <c r="Q13" s="11">
        <v>0.1</v>
      </c>
      <c r="R13" s="11">
        <v>20.6</v>
      </c>
      <c r="S13" s="11">
        <v>94</v>
      </c>
      <c r="T13" s="11">
        <v>10</v>
      </c>
      <c r="U13" s="11">
        <v>0</v>
      </c>
      <c r="V13" s="11">
        <v>0.04</v>
      </c>
      <c r="W13" s="11">
        <v>0</v>
      </c>
      <c r="X13" s="11">
        <v>38</v>
      </c>
      <c r="Y13" s="11">
        <v>4.5999999999999996</v>
      </c>
      <c r="Z13" s="11">
        <v>18</v>
      </c>
      <c r="AA13" s="11">
        <v>22</v>
      </c>
    </row>
    <row r="14" spans="1:29">
      <c r="A14" s="9" t="s">
        <v>16</v>
      </c>
      <c r="B14" s="5"/>
      <c r="C14" s="17">
        <f t="shared" ref="C14:N14" si="0">C6+C7+C8+C9+C11+C13</f>
        <v>13.57</v>
      </c>
      <c r="D14" s="17">
        <f t="shared" si="0"/>
        <v>14.399999999999999</v>
      </c>
      <c r="E14" s="17">
        <f t="shared" si="0"/>
        <v>104.78</v>
      </c>
      <c r="F14" s="17">
        <f t="shared" si="0"/>
        <v>613.16999999999996</v>
      </c>
      <c r="G14" s="17">
        <f t="shared" si="0"/>
        <v>12.121</v>
      </c>
      <c r="H14" s="17">
        <f t="shared" si="0"/>
        <v>68.646999999999991</v>
      </c>
      <c r="I14" s="17">
        <f t="shared" si="0"/>
        <v>0.22900000000000001</v>
      </c>
      <c r="J14" s="17">
        <f t="shared" si="0"/>
        <v>5.8470000000000004</v>
      </c>
      <c r="K14" s="17">
        <f t="shared" si="0"/>
        <v>395.5</v>
      </c>
      <c r="L14" s="17">
        <f t="shared" si="0"/>
        <v>6.38</v>
      </c>
      <c r="M14" s="17">
        <f t="shared" si="0"/>
        <v>112.32</v>
      </c>
      <c r="N14" s="17">
        <f t="shared" si="0"/>
        <v>404.84000000000003</v>
      </c>
      <c r="O14" s="21"/>
      <c r="P14" s="17">
        <f t="shared" ref="P14:AA14" si="1">P6+P7+P9+P10++P11+P13</f>
        <v>21.161999999999999</v>
      </c>
      <c r="Q14" s="17">
        <f t="shared" si="1"/>
        <v>19.450000000000003</v>
      </c>
      <c r="R14" s="17">
        <f t="shared" si="1"/>
        <v>112.81200000000001</v>
      </c>
      <c r="S14" s="17">
        <f t="shared" si="1"/>
        <v>691.04</v>
      </c>
      <c r="T14" s="17">
        <f t="shared" si="1"/>
        <v>11.614000000000001</v>
      </c>
      <c r="U14" s="17">
        <f t="shared" si="1"/>
        <v>25.068000000000001</v>
      </c>
      <c r="V14" s="17">
        <f t="shared" si="1"/>
        <v>0.28499999999999998</v>
      </c>
      <c r="W14" s="17">
        <f t="shared" si="1"/>
        <v>4.048</v>
      </c>
      <c r="X14" s="17">
        <f t="shared" si="1"/>
        <v>393.56</v>
      </c>
      <c r="Y14" s="17">
        <f t="shared" si="1"/>
        <v>6.41</v>
      </c>
      <c r="Z14" s="17">
        <f t="shared" si="1"/>
        <v>76.319999999999993</v>
      </c>
      <c r="AA14" s="17">
        <f t="shared" si="1"/>
        <v>413.64</v>
      </c>
    </row>
    <row r="15" spans="1:29">
      <c r="A15" s="6" t="s">
        <v>9</v>
      </c>
      <c r="B15" s="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8"/>
      <c r="P15" s="7"/>
      <c r="Q15" s="7"/>
      <c r="R15" s="7"/>
      <c r="S15" s="7"/>
      <c r="T15" s="7"/>
      <c r="U15" s="7"/>
      <c r="V15" s="14"/>
      <c r="W15" s="14"/>
      <c r="X15" s="14"/>
      <c r="Y15" s="14"/>
      <c r="Z15" s="14"/>
      <c r="AA15" s="14"/>
      <c r="AB15" s="10"/>
      <c r="AC15" s="10"/>
    </row>
    <row r="16" spans="1:29">
      <c r="A16" s="39" t="s">
        <v>115</v>
      </c>
      <c r="B16" s="5">
        <v>70</v>
      </c>
      <c r="C16" s="11">
        <v>0.84</v>
      </c>
      <c r="D16" s="11">
        <v>3.2</v>
      </c>
      <c r="E16" s="11">
        <v>4.9000000000000004</v>
      </c>
      <c r="F16" s="11">
        <v>72.52</v>
      </c>
      <c r="G16" s="11">
        <v>3.98</v>
      </c>
      <c r="H16" s="11">
        <v>0.04</v>
      </c>
      <c r="I16" s="11">
        <v>0</v>
      </c>
      <c r="J16" s="11">
        <v>1.3</v>
      </c>
      <c r="K16" s="11">
        <v>18.3</v>
      </c>
      <c r="L16" s="11">
        <v>0.48</v>
      </c>
      <c r="M16" s="11">
        <v>11.14</v>
      </c>
      <c r="N16" s="11">
        <v>33.450000000000003</v>
      </c>
      <c r="O16" s="5">
        <v>100</v>
      </c>
      <c r="P16" s="11">
        <v>1.2</v>
      </c>
      <c r="Q16" s="11">
        <v>6</v>
      </c>
      <c r="R16" s="11">
        <v>7</v>
      </c>
      <c r="S16" s="11">
        <v>103.6</v>
      </c>
      <c r="T16" s="11">
        <v>5.69</v>
      </c>
      <c r="U16" s="11">
        <v>0.06</v>
      </c>
      <c r="V16" s="11">
        <v>0.04</v>
      </c>
      <c r="W16" s="11">
        <v>1.93</v>
      </c>
      <c r="X16" s="11">
        <v>26.16</v>
      </c>
      <c r="Y16" s="11">
        <v>0.69</v>
      </c>
      <c r="Z16" s="11">
        <v>15.92</v>
      </c>
      <c r="AA16" s="11">
        <v>47.78</v>
      </c>
    </row>
    <row r="17" spans="1:27" ht="24.75" customHeight="1">
      <c r="A17" s="38" t="s">
        <v>93</v>
      </c>
      <c r="B17" s="52" t="s">
        <v>95</v>
      </c>
      <c r="C17" s="33">
        <v>5</v>
      </c>
      <c r="D17" s="33">
        <v>6.8</v>
      </c>
      <c r="E17" s="33">
        <v>15</v>
      </c>
      <c r="F17" s="33">
        <v>184.64</v>
      </c>
      <c r="G17" s="33">
        <v>0</v>
      </c>
      <c r="H17" s="33">
        <v>0</v>
      </c>
      <c r="I17" s="33">
        <v>0</v>
      </c>
      <c r="J17" s="33">
        <v>2.1120000000000001</v>
      </c>
      <c r="K17" s="33">
        <v>42.311999999999998</v>
      </c>
      <c r="L17" s="33">
        <v>1.2</v>
      </c>
      <c r="M17" s="33">
        <v>27.38</v>
      </c>
      <c r="N17" s="33">
        <v>91.25</v>
      </c>
      <c r="O17" s="52" t="s">
        <v>95</v>
      </c>
      <c r="P17" s="33">
        <v>4.4800000000000004</v>
      </c>
      <c r="Q17" s="33">
        <v>10.24</v>
      </c>
      <c r="R17" s="33">
        <v>18.64</v>
      </c>
      <c r="S17" s="33">
        <v>184.64</v>
      </c>
      <c r="T17" s="33">
        <v>0</v>
      </c>
      <c r="U17" s="33">
        <v>0</v>
      </c>
      <c r="V17" s="33">
        <v>0</v>
      </c>
      <c r="W17" s="33">
        <v>2.1120000000000001</v>
      </c>
      <c r="X17" s="33">
        <v>42.311999999999998</v>
      </c>
      <c r="Y17" s="33">
        <v>1.2</v>
      </c>
      <c r="Z17" s="33">
        <v>27.38</v>
      </c>
      <c r="AA17" s="33">
        <v>91.25</v>
      </c>
    </row>
    <row r="18" spans="1:27">
      <c r="A18" s="3" t="s">
        <v>64</v>
      </c>
      <c r="B18" s="22" t="s">
        <v>96</v>
      </c>
      <c r="C18" s="11">
        <v>8.5</v>
      </c>
      <c r="D18" s="11">
        <v>10.5</v>
      </c>
      <c r="E18" s="11">
        <v>10.9</v>
      </c>
      <c r="F18" s="11">
        <v>176.4</v>
      </c>
      <c r="G18" s="11">
        <v>0.09</v>
      </c>
      <c r="H18" s="11">
        <v>0</v>
      </c>
      <c r="I18" s="11">
        <v>0.09</v>
      </c>
      <c r="J18" s="11">
        <v>0.63</v>
      </c>
      <c r="K18" s="11">
        <v>25.2</v>
      </c>
      <c r="L18" s="11">
        <v>0.81</v>
      </c>
      <c r="M18" s="11">
        <v>18.899999999999999</v>
      </c>
      <c r="N18" s="11">
        <v>100.8</v>
      </c>
      <c r="O18" s="16" t="s">
        <v>56</v>
      </c>
      <c r="P18" s="11">
        <v>15</v>
      </c>
      <c r="Q18" s="11">
        <v>17</v>
      </c>
      <c r="R18" s="11">
        <v>8.1999999999999993</v>
      </c>
      <c r="S18" s="11">
        <v>252.5</v>
      </c>
      <c r="T18" s="11">
        <v>0.2</v>
      </c>
      <c r="U18" s="11">
        <v>0</v>
      </c>
      <c r="V18" s="11">
        <v>0.1</v>
      </c>
      <c r="W18" s="11">
        <v>0.9</v>
      </c>
      <c r="X18" s="11">
        <v>39</v>
      </c>
      <c r="Y18" s="11">
        <v>1.3</v>
      </c>
      <c r="Z18" s="11">
        <v>30.4</v>
      </c>
      <c r="AA18" s="11">
        <v>160</v>
      </c>
    </row>
    <row r="19" spans="1:27">
      <c r="A19" s="7" t="s">
        <v>27</v>
      </c>
      <c r="B19" s="22">
        <v>150</v>
      </c>
      <c r="C19" s="11">
        <v>5.69</v>
      </c>
      <c r="D19" s="11">
        <v>4.2</v>
      </c>
      <c r="E19" s="11">
        <v>24</v>
      </c>
      <c r="F19" s="11">
        <v>187.4</v>
      </c>
      <c r="G19" s="11">
        <v>1.4999999999999999E-2</v>
      </c>
      <c r="H19" s="11">
        <v>0</v>
      </c>
      <c r="I19" s="11">
        <v>5.7000000000000002E-2</v>
      </c>
      <c r="J19" s="11">
        <v>0.9</v>
      </c>
      <c r="K19" s="11">
        <v>5.7</v>
      </c>
      <c r="L19" s="11">
        <v>0.78</v>
      </c>
      <c r="M19" s="11">
        <v>17.3</v>
      </c>
      <c r="N19" s="11">
        <v>47.1</v>
      </c>
      <c r="O19" s="22">
        <v>200</v>
      </c>
      <c r="P19" s="11">
        <v>7.6</v>
      </c>
      <c r="Q19" s="11">
        <v>8.1999999999999993</v>
      </c>
      <c r="R19" s="11">
        <v>38.700000000000003</v>
      </c>
      <c r="S19" s="11">
        <v>260.52199999999999</v>
      </c>
      <c r="T19" s="11">
        <v>0.02</v>
      </c>
      <c r="U19" s="11">
        <v>0</v>
      </c>
      <c r="V19" s="11">
        <v>7.5999999999999998E-2</v>
      </c>
      <c r="W19" s="11">
        <v>1.2</v>
      </c>
      <c r="X19" s="11">
        <v>7.5</v>
      </c>
      <c r="Y19" s="11">
        <v>0.94</v>
      </c>
      <c r="Z19" s="11">
        <v>23.05</v>
      </c>
      <c r="AA19" s="11">
        <v>62.8</v>
      </c>
    </row>
    <row r="20" spans="1:27" ht="17.25" customHeight="1">
      <c r="A20" s="7" t="s">
        <v>50</v>
      </c>
      <c r="B20" s="36">
        <v>180</v>
      </c>
      <c r="C20" s="11">
        <v>0.5</v>
      </c>
      <c r="D20" s="11">
        <v>0</v>
      </c>
      <c r="E20" s="11">
        <v>18.96</v>
      </c>
      <c r="F20" s="11">
        <v>76.22</v>
      </c>
      <c r="G20" s="11">
        <v>0.45</v>
      </c>
      <c r="H20" s="11">
        <v>0</v>
      </c>
      <c r="I20" s="11">
        <v>8.9999999999999993E-3</v>
      </c>
      <c r="J20" s="11">
        <v>0</v>
      </c>
      <c r="K20" s="11">
        <v>25.2</v>
      </c>
      <c r="L20" s="11">
        <v>1.35</v>
      </c>
      <c r="M20" s="11">
        <v>20.100000000000001</v>
      </c>
      <c r="N20" s="11">
        <v>23.7</v>
      </c>
      <c r="O20" s="36">
        <v>200</v>
      </c>
      <c r="P20" s="11">
        <v>0.11</v>
      </c>
      <c r="Q20" s="11">
        <v>0</v>
      </c>
      <c r="R20" s="11">
        <v>21.07</v>
      </c>
      <c r="S20" s="11">
        <v>84.69</v>
      </c>
      <c r="T20" s="11">
        <v>0.5</v>
      </c>
      <c r="U20" s="11">
        <v>0</v>
      </c>
      <c r="V20" s="11">
        <v>0.01</v>
      </c>
      <c r="W20" s="11">
        <v>0</v>
      </c>
      <c r="X20" s="11">
        <v>28</v>
      </c>
      <c r="Y20" s="11">
        <v>1.5</v>
      </c>
      <c r="Z20" s="11">
        <v>22.33</v>
      </c>
      <c r="AA20" s="11">
        <v>26.33</v>
      </c>
    </row>
    <row r="21" spans="1:27">
      <c r="A21" s="3" t="s">
        <v>19</v>
      </c>
      <c r="B21" s="5">
        <v>40</v>
      </c>
      <c r="C21" s="13">
        <v>3</v>
      </c>
      <c r="D21" s="13">
        <v>0.3</v>
      </c>
      <c r="E21" s="13">
        <v>20</v>
      </c>
      <c r="F21" s="13">
        <v>94</v>
      </c>
      <c r="G21" s="13">
        <v>0</v>
      </c>
      <c r="H21" s="13">
        <v>0</v>
      </c>
      <c r="I21" s="13">
        <v>4.3999999999999997E-2</v>
      </c>
      <c r="J21" s="13">
        <v>0</v>
      </c>
      <c r="K21" s="13">
        <v>8</v>
      </c>
      <c r="L21" s="13">
        <v>0.4</v>
      </c>
      <c r="M21" s="13">
        <v>13.6</v>
      </c>
      <c r="N21" s="13">
        <v>30.4</v>
      </c>
      <c r="O21" s="8">
        <v>40</v>
      </c>
      <c r="P21" s="7">
        <v>2.6</v>
      </c>
      <c r="Q21" s="7">
        <v>0.5</v>
      </c>
      <c r="R21" s="7">
        <v>14</v>
      </c>
      <c r="S21" s="7">
        <v>72.400000000000006</v>
      </c>
      <c r="T21" s="7">
        <v>0</v>
      </c>
      <c r="U21" s="7">
        <v>0</v>
      </c>
      <c r="V21" s="7">
        <v>0.1</v>
      </c>
      <c r="W21" s="7">
        <v>0</v>
      </c>
      <c r="X21" s="7">
        <v>14</v>
      </c>
      <c r="Y21" s="7">
        <v>1.6</v>
      </c>
      <c r="Z21" s="7">
        <v>13.6</v>
      </c>
      <c r="AA21" s="7">
        <v>30.4</v>
      </c>
    </row>
    <row r="22" spans="1:27">
      <c r="A22" s="7" t="s">
        <v>49</v>
      </c>
      <c r="B22" s="8">
        <v>20</v>
      </c>
      <c r="C22" s="7">
        <v>0.7</v>
      </c>
      <c r="D22" s="7">
        <v>0.1</v>
      </c>
      <c r="E22" s="7">
        <v>9.4</v>
      </c>
      <c r="F22" s="7">
        <v>41.3</v>
      </c>
      <c r="G22" s="7">
        <v>0</v>
      </c>
      <c r="H22" s="7">
        <v>0</v>
      </c>
      <c r="I22" s="7">
        <v>0.1</v>
      </c>
      <c r="J22" s="7">
        <v>0</v>
      </c>
      <c r="K22" s="7">
        <v>7</v>
      </c>
      <c r="L22" s="7">
        <v>0.8</v>
      </c>
      <c r="M22" s="7">
        <v>6.8</v>
      </c>
      <c r="N22" s="7">
        <v>15.2</v>
      </c>
      <c r="O22" s="8">
        <v>50</v>
      </c>
      <c r="P22" s="11">
        <v>3.3</v>
      </c>
      <c r="Q22" s="11">
        <v>0.6</v>
      </c>
      <c r="R22" s="11">
        <v>17</v>
      </c>
      <c r="S22" s="11">
        <v>90.5</v>
      </c>
      <c r="T22" s="11">
        <v>0</v>
      </c>
      <c r="U22" s="11">
        <v>0</v>
      </c>
      <c r="V22" s="11">
        <v>0.09</v>
      </c>
      <c r="W22" s="11">
        <v>0</v>
      </c>
      <c r="X22" s="11">
        <v>17.5</v>
      </c>
      <c r="Y22" s="11">
        <v>1.95</v>
      </c>
      <c r="Z22" s="11">
        <v>17</v>
      </c>
      <c r="AA22" s="11">
        <v>38</v>
      </c>
    </row>
    <row r="23" spans="1:27">
      <c r="A23" s="7"/>
      <c r="B23" s="8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>
      <c r="A24" s="9" t="s">
        <v>16</v>
      </c>
      <c r="B24" s="8"/>
      <c r="C24" s="19">
        <f t="shared" ref="C24:N24" si="2">SUM(C16:C23)</f>
        <v>24.23</v>
      </c>
      <c r="D24" s="19">
        <f t="shared" si="2"/>
        <v>25.1</v>
      </c>
      <c r="E24" s="19">
        <f t="shared" si="2"/>
        <v>103.16</v>
      </c>
      <c r="F24" s="19">
        <f t="shared" si="2"/>
        <v>832.4799999999999</v>
      </c>
      <c r="G24" s="19">
        <f t="shared" si="2"/>
        <v>4.5350000000000001</v>
      </c>
      <c r="H24" s="19">
        <f t="shared" si="2"/>
        <v>0.04</v>
      </c>
      <c r="I24" s="19">
        <f t="shared" si="2"/>
        <v>0.30000000000000004</v>
      </c>
      <c r="J24" s="19">
        <f t="shared" si="2"/>
        <v>4.9420000000000002</v>
      </c>
      <c r="K24" s="19">
        <f t="shared" si="2"/>
        <v>131.71199999999999</v>
      </c>
      <c r="L24" s="19">
        <f t="shared" si="2"/>
        <v>5.8200000000000012</v>
      </c>
      <c r="M24" s="19">
        <f t="shared" si="2"/>
        <v>115.21999999999998</v>
      </c>
      <c r="N24" s="19">
        <f t="shared" si="2"/>
        <v>341.9</v>
      </c>
      <c r="O24" s="22"/>
      <c r="P24" s="20">
        <f>P16+P17+P18+P19+P20+P21+P22+P23</f>
        <v>34.29</v>
      </c>
      <c r="Q24" s="20">
        <f t="shared" ref="Q24:AA24" si="3">Q16+Q17+Q18+Q19+Q20+Q21+Q22+Q23</f>
        <v>42.54</v>
      </c>
      <c r="R24" s="20">
        <f t="shared" si="3"/>
        <v>124.61000000000001</v>
      </c>
      <c r="S24" s="20">
        <f t="shared" si="3"/>
        <v>1048.8519999999999</v>
      </c>
      <c r="T24" s="20">
        <f t="shared" si="3"/>
        <v>6.41</v>
      </c>
      <c r="U24" s="20">
        <f t="shared" si="3"/>
        <v>0.06</v>
      </c>
      <c r="V24" s="20">
        <f t="shared" si="3"/>
        <v>0.41600000000000004</v>
      </c>
      <c r="W24" s="20">
        <f t="shared" si="3"/>
        <v>6.1420000000000003</v>
      </c>
      <c r="X24" s="20">
        <f t="shared" si="3"/>
        <v>174.47199999999998</v>
      </c>
      <c r="Y24" s="20">
        <f t="shared" si="3"/>
        <v>9.18</v>
      </c>
      <c r="Z24" s="20">
        <f t="shared" si="3"/>
        <v>149.67999999999998</v>
      </c>
      <c r="AA24" s="20">
        <f t="shared" si="3"/>
        <v>456.55999999999995</v>
      </c>
    </row>
    <row r="25" spans="1:27">
      <c r="A25" s="1" t="s">
        <v>17</v>
      </c>
      <c r="B25" s="8"/>
      <c r="C25" s="7">
        <f t="shared" ref="C25:N25" si="4">C24+C14</f>
        <v>37.799999999999997</v>
      </c>
      <c r="D25" s="7">
        <f t="shared" si="4"/>
        <v>39.5</v>
      </c>
      <c r="E25" s="7">
        <f t="shared" si="4"/>
        <v>207.94</v>
      </c>
      <c r="F25" s="7">
        <f t="shared" si="4"/>
        <v>1445.6499999999999</v>
      </c>
      <c r="G25" s="7">
        <f t="shared" si="4"/>
        <v>16.655999999999999</v>
      </c>
      <c r="H25" s="7">
        <f t="shared" si="4"/>
        <v>68.686999999999998</v>
      </c>
      <c r="I25" s="7">
        <f t="shared" si="4"/>
        <v>0.52900000000000003</v>
      </c>
      <c r="J25" s="7">
        <f t="shared" si="4"/>
        <v>10.789000000000001</v>
      </c>
      <c r="K25" s="7">
        <f t="shared" si="4"/>
        <v>527.21199999999999</v>
      </c>
      <c r="L25" s="7">
        <f t="shared" si="4"/>
        <v>12.200000000000001</v>
      </c>
      <c r="M25" s="7">
        <f t="shared" si="4"/>
        <v>227.53999999999996</v>
      </c>
      <c r="N25" s="7">
        <f t="shared" si="4"/>
        <v>746.74</v>
      </c>
      <c r="O25" s="7"/>
      <c r="P25" s="7">
        <f t="shared" ref="P25:AA25" si="5">P24+P14</f>
        <v>55.451999999999998</v>
      </c>
      <c r="Q25" s="7">
        <f t="shared" si="5"/>
        <v>61.99</v>
      </c>
      <c r="R25" s="7">
        <f t="shared" si="5"/>
        <v>237.42200000000003</v>
      </c>
      <c r="S25" s="7">
        <f t="shared" si="5"/>
        <v>1739.8919999999998</v>
      </c>
      <c r="T25" s="7">
        <f t="shared" si="5"/>
        <v>18.024000000000001</v>
      </c>
      <c r="U25" s="7">
        <f t="shared" si="5"/>
        <v>25.128</v>
      </c>
      <c r="V25" s="7">
        <f t="shared" si="5"/>
        <v>0.70100000000000007</v>
      </c>
      <c r="W25" s="7">
        <f t="shared" si="5"/>
        <v>10.190000000000001</v>
      </c>
      <c r="X25" s="7">
        <f t="shared" si="5"/>
        <v>568.03199999999993</v>
      </c>
      <c r="Y25" s="7">
        <f t="shared" si="5"/>
        <v>15.59</v>
      </c>
      <c r="Z25" s="7">
        <f t="shared" si="5"/>
        <v>225.99999999999997</v>
      </c>
      <c r="AA25" s="7">
        <f t="shared" si="5"/>
        <v>870.19999999999993</v>
      </c>
    </row>
    <row r="26" spans="1:27">
      <c r="A26" s="4"/>
      <c r="B26" s="4"/>
      <c r="C26" s="31"/>
      <c r="D26" s="31"/>
      <c r="E26" s="31"/>
      <c r="F26" s="31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</sheetData>
  <mergeCells count="6">
    <mergeCell ref="C3:F3"/>
    <mergeCell ref="X3:AA3"/>
    <mergeCell ref="P3:S3"/>
    <mergeCell ref="T3:W3"/>
    <mergeCell ref="G3:J3"/>
    <mergeCell ref="K3:N3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7"/>
  <sheetViews>
    <sheetView tabSelected="1" workbookViewId="0">
      <selection activeCell="J20" sqref="J20"/>
    </sheetView>
  </sheetViews>
  <sheetFormatPr defaultRowHeight="15"/>
  <cols>
    <col min="1" max="1" width="28.85546875" customWidth="1"/>
    <col min="2" max="2" width="5.28515625" customWidth="1"/>
    <col min="3" max="3" width="4.5703125" customWidth="1"/>
    <col min="4" max="5" width="3.42578125" customWidth="1"/>
    <col min="6" max="6" width="5.28515625" customWidth="1"/>
    <col min="7" max="14" width="3.42578125" customWidth="1"/>
    <col min="15" max="15" width="5.140625" customWidth="1"/>
    <col min="16" max="16" width="4.28515625" customWidth="1"/>
    <col min="17" max="18" width="3.42578125" customWidth="1"/>
    <col min="19" max="19" width="5.140625" customWidth="1"/>
    <col min="20" max="25" width="3.42578125" customWidth="1"/>
    <col min="26" max="27" width="4.42578125" customWidth="1"/>
  </cols>
  <sheetData>
    <row r="1" spans="1:27">
      <c r="A1" s="24" t="s">
        <v>123</v>
      </c>
      <c r="B1" s="24"/>
      <c r="C1" s="15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>
      <c r="A2" s="25" t="s">
        <v>35</v>
      </c>
      <c r="B2" s="24"/>
      <c r="C2" s="15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7" ht="23.25">
      <c r="A3" s="1" t="s">
        <v>0</v>
      </c>
      <c r="B3" s="29" t="s">
        <v>38</v>
      </c>
      <c r="C3" s="78" t="s">
        <v>14</v>
      </c>
      <c r="D3" s="79"/>
      <c r="E3" s="79"/>
      <c r="F3" s="80"/>
      <c r="G3" s="81" t="s">
        <v>1</v>
      </c>
      <c r="H3" s="81"/>
      <c r="I3" s="81"/>
      <c r="J3" s="81"/>
      <c r="K3" s="81" t="s">
        <v>15</v>
      </c>
      <c r="L3" s="81"/>
      <c r="M3" s="81"/>
      <c r="N3" s="81"/>
      <c r="O3" s="29" t="s">
        <v>39</v>
      </c>
      <c r="P3" s="78" t="s">
        <v>14</v>
      </c>
      <c r="Q3" s="79"/>
      <c r="R3" s="79"/>
      <c r="S3" s="80"/>
      <c r="T3" s="81" t="s">
        <v>1</v>
      </c>
      <c r="U3" s="81"/>
      <c r="V3" s="81"/>
      <c r="W3" s="81"/>
      <c r="X3" s="81" t="s">
        <v>15</v>
      </c>
      <c r="Y3" s="81"/>
      <c r="Z3" s="81"/>
      <c r="AA3" s="81"/>
    </row>
    <row r="4" spans="1:27">
      <c r="A4" s="1" t="s">
        <v>2</v>
      </c>
      <c r="B4" s="1" t="s">
        <v>12</v>
      </c>
      <c r="C4" s="1" t="s">
        <v>3</v>
      </c>
      <c r="D4" s="1" t="s">
        <v>4</v>
      </c>
      <c r="E4" s="1" t="s">
        <v>5</v>
      </c>
      <c r="F4" s="1" t="s">
        <v>11</v>
      </c>
      <c r="G4" s="1" t="s">
        <v>7</v>
      </c>
      <c r="H4" s="1" t="s">
        <v>40</v>
      </c>
      <c r="I4" s="1" t="s">
        <v>6</v>
      </c>
      <c r="J4" s="1" t="s">
        <v>41</v>
      </c>
      <c r="K4" s="1" t="s">
        <v>8</v>
      </c>
      <c r="L4" s="1" t="s">
        <v>13</v>
      </c>
      <c r="M4" s="1" t="s">
        <v>43</v>
      </c>
      <c r="N4" s="1" t="s">
        <v>42</v>
      </c>
      <c r="O4" s="1" t="s">
        <v>12</v>
      </c>
      <c r="P4" s="1" t="s">
        <v>3</v>
      </c>
      <c r="Q4" s="1" t="s">
        <v>4</v>
      </c>
      <c r="R4" s="1" t="s">
        <v>5</v>
      </c>
      <c r="S4" s="1" t="s">
        <v>11</v>
      </c>
      <c r="T4" s="1" t="s">
        <v>7</v>
      </c>
      <c r="U4" s="1" t="s">
        <v>40</v>
      </c>
      <c r="V4" s="1" t="s">
        <v>6</v>
      </c>
      <c r="W4" s="1" t="s">
        <v>41</v>
      </c>
      <c r="X4" s="1" t="s">
        <v>8</v>
      </c>
      <c r="Y4" s="1" t="s">
        <v>13</v>
      </c>
      <c r="Z4" s="1" t="s">
        <v>43</v>
      </c>
      <c r="AA4" s="1" t="s">
        <v>42</v>
      </c>
    </row>
    <row r="5" spans="1:27" ht="23.25" customHeight="1">
      <c r="A5" s="7" t="s">
        <v>84</v>
      </c>
      <c r="B5" s="16" t="s">
        <v>85</v>
      </c>
      <c r="C5" s="11">
        <v>4.5999999999999996</v>
      </c>
      <c r="D5" s="11">
        <v>10.9</v>
      </c>
      <c r="E5" s="11">
        <v>16</v>
      </c>
      <c r="F5" s="11">
        <v>188.92</v>
      </c>
      <c r="G5" s="11">
        <v>0</v>
      </c>
      <c r="H5" s="33">
        <v>0.06</v>
      </c>
      <c r="I5" s="33">
        <v>0</v>
      </c>
      <c r="J5" s="33">
        <v>0</v>
      </c>
      <c r="K5" s="33">
        <v>319.5</v>
      </c>
      <c r="L5" s="33">
        <v>0.9</v>
      </c>
      <c r="M5" s="33">
        <v>25.4</v>
      </c>
      <c r="N5" s="33">
        <v>228.93</v>
      </c>
      <c r="O5" s="16" t="s">
        <v>112</v>
      </c>
      <c r="P5" s="11">
        <v>5.52</v>
      </c>
      <c r="Q5" s="11">
        <v>16.2</v>
      </c>
      <c r="R5" s="11">
        <v>44.5</v>
      </c>
      <c r="S5" s="11">
        <v>345.86</v>
      </c>
      <c r="T5" s="11">
        <v>0</v>
      </c>
      <c r="U5" s="33">
        <v>7.1999999999999995E-2</v>
      </c>
      <c r="V5" s="33">
        <v>0</v>
      </c>
      <c r="W5" s="33">
        <v>0</v>
      </c>
      <c r="X5" s="33">
        <v>383.4</v>
      </c>
      <c r="Y5" s="33">
        <v>1.08</v>
      </c>
      <c r="Z5" s="33">
        <v>30.5</v>
      </c>
      <c r="AA5" s="33">
        <v>274.72000000000003</v>
      </c>
    </row>
    <row r="6" spans="1:27">
      <c r="A6" s="59" t="s">
        <v>80</v>
      </c>
      <c r="B6" s="27">
        <v>60</v>
      </c>
      <c r="C6" s="57">
        <v>4.4000000000000004</v>
      </c>
      <c r="D6" s="57">
        <v>5.5</v>
      </c>
      <c r="E6" s="57">
        <v>5</v>
      </c>
      <c r="F6" s="57">
        <v>51.14</v>
      </c>
      <c r="G6" s="57">
        <v>0</v>
      </c>
      <c r="H6" s="57">
        <v>0</v>
      </c>
      <c r="I6" s="57">
        <v>0</v>
      </c>
      <c r="J6" s="57">
        <v>0</v>
      </c>
      <c r="K6" s="57">
        <v>8.86</v>
      </c>
      <c r="L6" s="57">
        <v>0.56999999999999995</v>
      </c>
      <c r="M6" s="57">
        <v>4.8899999999999997</v>
      </c>
      <c r="N6" s="57">
        <v>45.5</v>
      </c>
      <c r="O6" s="27">
        <v>70</v>
      </c>
      <c r="P6" s="57">
        <v>5.0599999999999996</v>
      </c>
      <c r="Q6" s="57">
        <v>8.08</v>
      </c>
      <c r="R6" s="57">
        <v>5.82</v>
      </c>
      <c r="S6" s="57">
        <v>94.66</v>
      </c>
      <c r="T6" s="57">
        <v>0</v>
      </c>
      <c r="U6" s="57">
        <v>0</v>
      </c>
      <c r="V6" s="57">
        <v>0</v>
      </c>
      <c r="W6" s="57">
        <v>0</v>
      </c>
      <c r="X6" s="57">
        <v>10.34</v>
      </c>
      <c r="Y6" s="57">
        <v>0.65</v>
      </c>
      <c r="Z6" s="57">
        <v>5.71</v>
      </c>
      <c r="AA6" s="57">
        <v>53.09</v>
      </c>
    </row>
    <row r="7" spans="1:27">
      <c r="A7" s="3" t="s">
        <v>73</v>
      </c>
      <c r="B7" s="8">
        <v>50</v>
      </c>
      <c r="C7" s="11">
        <v>5.2</v>
      </c>
      <c r="D7" s="11">
        <v>2.6</v>
      </c>
      <c r="E7" s="11">
        <v>28</v>
      </c>
      <c r="F7" s="11">
        <v>135</v>
      </c>
      <c r="G7" s="11">
        <v>0</v>
      </c>
      <c r="H7" s="11">
        <v>0.03</v>
      </c>
      <c r="I7" s="11">
        <v>0.03</v>
      </c>
      <c r="J7" s="11">
        <v>13</v>
      </c>
      <c r="K7" s="11">
        <v>0.3</v>
      </c>
      <c r="L7" s="22">
        <v>0</v>
      </c>
      <c r="M7" s="11">
        <v>0</v>
      </c>
      <c r="N7" s="11">
        <v>0</v>
      </c>
      <c r="O7" s="22">
        <v>50</v>
      </c>
      <c r="P7" s="11">
        <v>5.2</v>
      </c>
      <c r="Q7" s="11">
        <v>2.6</v>
      </c>
      <c r="R7" s="11">
        <v>38.4</v>
      </c>
      <c r="S7" s="11">
        <v>229</v>
      </c>
      <c r="T7" s="11">
        <v>0</v>
      </c>
      <c r="U7" s="11">
        <v>0.03</v>
      </c>
      <c r="V7" s="11">
        <v>0.03</v>
      </c>
      <c r="W7" s="11">
        <v>13</v>
      </c>
      <c r="X7" s="11">
        <v>0.3</v>
      </c>
      <c r="Y7" s="11">
        <v>0</v>
      </c>
      <c r="Z7" s="11">
        <v>0</v>
      </c>
      <c r="AA7" s="11">
        <v>0</v>
      </c>
    </row>
    <row r="8" spans="1:27">
      <c r="A8" s="55" t="s">
        <v>75</v>
      </c>
      <c r="B8" s="58">
        <v>200</v>
      </c>
      <c r="C8" s="59">
        <v>1.5</v>
      </c>
      <c r="D8" s="57">
        <v>0.02</v>
      </c>
      <c r="E8" s="57">
        <v>15</v>
      </c>
      <c r="F8" s="57">
        <v>60</v>
      </c>
      <c r="G8" s="57">
        <v>0.03</v>
      </c>
      <c r="H8" s="57">
        <v>0</v>
      </c>
      <c r="I8" s="60">
        <v>0</v>
      </c>
      <c r="J8" s="57">
        <v>0</v>
      </c>
      <c r="K8" s="57">
        <v>11.1</v>
      </c>
      <c r="L8" s="57">
        <v>0.28000000000000003</v>
      </c>
      <c r="M8" s="57">
        <v>11.4</v>
      </c>
      <c r="N8" s="57">
        <v>0.28000000000000003</v>
      </c>
      <c r="O8" s="58">
        <v>200</v>
      </c>
      <c r="P8" s="59">
        <v>7.0000000000000007E-2</v>
      </c>
      <c r="Q8" s="57">
        <v>0.02</v>
      </c>
      <c r="R8" s="57">
        <v>15</v>
      </c>
      <c r="S8" s="57">
        <v>60</v>
      </c>
      <c r="T8" s="57">
        <v>0.03</v>
      </c>
      <c r="U8" s="57">
        <v>0</v>
      </c>
      <c r="V8" s="60">
        <v>0</v>
      </c>
      <c r="W8" s="57">
        <v>0</v>
      </c>
      <c r="X8" s="57">
        <v>11.1</v>
      </c>
      <c r="Y8" s="57">
        <v>0.28000000000000003</v>
      </c>
      <c r="Z8" s="57">
        <v>11.4</v>
      </c>
      <c r="AA8" s="57">
        <v>0.28000000000000003</v>
      </c>
    </row>
    <row r="9" spans="1:27">
      <c r="A9" s="3" t="s">
        <v>19</v>
      </c>
      <c r="B9" s="5">
        <v>40</v>
      </c>
      <c r="C9" s="13">
        <v>3</v>
      </c>
      <c r="D9" s="13">
        <v>0.3</v>
      </c>
      <c r="E9" s="13">
        <v>20</v>
      </c>
      <c r="F9" s="13">
        <v>94</v>
      </c>
      <c r="G9" s="13">
        <v>0</v>
      </c>
      <c r="H9" s="13">
        <v>0</v>
      </c>
      <c r="I9" s="13">
        <v>4.3999999999999997E-2</v>
      </c>
      <c r="J9" s="13">
        <v>0</v>
      </c>
      <c r="K9" s="13">
        <v>8</v>
      </c>
      <c r="L9" s="13">
        <v>0.4</v>
      </c>
      <c r="M9" s="13">
        <v>13.6</v>
      </c>
      <c r="N9" s="13">
        <v>30.4</v>
      </c>
      <c r="O9" s="5">
        <v>50</v>
      </c>
      <c r="P9" s="13">
        <v>3.8</v>
      </c>
      <c r="Q9" s="13">
        <v>0.4</v>
      </c>
      <c r="R9" s="13">
        <v>24.6</v>
      </c>
      <c r="S9" s="13">
        <v>117.5</v>
      </c>
      <c r="T9" s="13">
        <v>0</v>
      </c>
      <c r="U9" s="13">
        <v>0</v>
      </c>
      <c r="V9" s="13">
        <v>5.5E-2</v>
      </c>
      <c r="W9" s="13">
        <v>0</v>
      </c>
      <c r="X9" s="13">
        <v>10</v>
      </c>
      <c r="Y9" s="13">
        <v>0.55000000000000004</v>
      </c>
      <c r="Z9" s="13">
        <v>17</v>
      </c>
      <c r="AA9" s="13">
        <v>38</v>
      </c>
    </row>
    <row r="10" spans="1:27">
      <c r="A10" s="3" t="s">
        <v>55</v>
      </c>
      <c r="B10" s="5">
        <v>200</v>
      </c>
      <c r="C10" s="11">
        <v>0.8</v>
      </c>
      <c r="D10" s="11">
        <v>0.1</v>
      </c>
      <c r="E10" s="11">
        <v>20.6</v>
      </c>
      <c r="F10" s="11">
        <v>94</v>
      </c>
      <c r="G10" s="11">
        <v>10</v>
      </c>
      <c r="H10" s="11">
        <v>0</v>
      </c>
      <c r="I10" s="11">
        <v>0.04</v>
      </c>
      <c r="J10" s="11">
        <v>0</v>
      </c>
      <c r="K10" s="11">
        <v>38</v>
      </c>
      <c r="L10" s="11">
        <v>4.5999999999999996</v>
      </c>
      <c r="M10" s="11">
        <v>18</v>
      </c>
      <c r="N10" s="11">
        <v>22</v>
      </c>
      <c r="O10" s="5">
        <v>200</v>
      </c>
      <c r="P10" s="11">
        <v>0.8</v>
      </c>
      <c r="Q10" s="11">
        <v>0.1</v>
      </c>
      <c r="R10" s="11">
        <v>20.6</v>
      </c>
      <c r="S10" s="11">
        <v>94</v>
      </c>
      <c r="T10" s="11">
        <v>10</v>
      </c>
      <c r="U10" s="11">
        <v>0</v>
      </c>
      <c r="V10" s="11">
        <v>0.04</v>
      </c>
      <c r="W10" s="11">
        <v>0</v>
      </c>
      <c r="X10" s="11">
        <v>38</v>
      </c>
      <c r="Y10" s="11">
        <v>4.5999999999999996</v>
      </c>
      <c r="Z10" s="11">
        <v>18</v>
      </c>
      <c r="AA10" s="11">
        <v>22</v>
      </c>
    </row>
    <row r="11" spans="1:27">
      <c r="A11" s="3"/>
      <c r="B11" s="5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5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>
      <c r="A12" s="9" t="s">
        <v>16</v>
      </c>
      <c r="B12" s="5"/>
      <c r="C12" s="17">
        <f>C5+C6+C7+C8+C9+C10</f>
        <v>19.5</v>
      </c>
      <c r="D12" s="17">
        <f t="shared" ref="D12:N12" si="0">D5+D6+D7+D8+D9+D10</f>
        <v>19.420000000000002</v>
      </c>
      <c r="E12" s="17">
        <f t="shared" si="0"/>
        <v>104.6</v>
      </c>
      <c r="F12" s="17">
        <f t="shared" si="0"/>
        <v>623.05999999999995</v>
      </c>
      <c r="G12" s="17">
        <f t="shared" si="0"/>
        <v>10.029999999999999</v>
      </c>
      <c r="H12" s="17">
        <f t="shared" si="0"/>
        <v>0.09</v>
      </c>
      <c r="I12" s="17">
        <f t="shared" si="0"/>
        <v>0.11399999999999999</v>
      </c>
      <c r="J12" s="17">
        <f t="shared" si="0"/>
        <v>13</v>
      </c>
      <c r="K12" s="17">
        <f t="shared" si="0"/>
        <v>385.76000000000005</v>
      </c>
      <c r="L12" s="17">
        <f t="shared" si="0"/>
        <v>6.75</v>
      </c>
      <c r="M12" s="17">
        <f t="shared" si="0"/>
        <v>73.289999999999992</v>
      </c>
      <c r="N12" s="17">
        <f t="shared" si="0"/>
        <v>327.10999999999996</v>
      </c>
      <c r="O12" s="28"/>
      <c r="P12" s="17">
        <f>P5+P6+P7+P8+P9+P10</f>
        <v>20.45</v>
      </c>
      <c r="Q12" s="17">
        <f t="shared" ref="Q12:AA12" si="1">Q5+Q6+Q7+Q8+Q9+Q10</f>
        <v>27.400000000000002</v>
      </c>
      <c r="R12" s="17">
        <f t="shared" si="1"/>
        <v>148.91999999999999</v>
      </c>
      <c r="S12" s="17">
        <f t="shared" si="1"/>
        <v>941.02</v>
      </c>
      <c r="T12" s="17">
        <f t="shared" si="1"/>
        <v>10.029999999999999</v>
      </c>
      <c r="U12" s="17">
        <f t="shared" si="1"/>
        <v>0.10199999999999999</v>
      </c>
      <c r="V12" s="17">
        <f t="shared" si="1"/>
        <v>0.125</v>
      </c>
      <c r="W12" s="17">
        <f t="shared" si="1"/>
        <v>13</v>
      </c>
      <c r="X12" s="17">
        <f t="shared" si="1"/>
        <v>453.14</v>
      </c>
      <c r="Y12" s="17">
        <f t="shared" si="1"/>
        <v>7.1599999999999993</v>
      </c>
      <c r="Z12" s="17">
        <f t="shared" si="1"/>
        <v>82.61</v>
      </c>
      <c r="AA12" s="17">
        <f t="shared" si="1"/>
        <v>388.09000000000003</v>
      </c>
    </row>
    <row r="13" spans="1:27">
      <c r="A13" s="6" t="s">
        <v>9</v>
      </c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  <c r="P13" s="7"/>
      <c r="Q13" s="7"/>
      <c r="R13" s="7"/>
      <c r="S13" s="7"/>
      <c r="T13" s="7"/>
      <c r="U13" s="7"/>
      <c r="V13" s="14"/>
      <c r="W13" s="14"/>
      <c r="X13" s="14"/>
      <c r="Y13" s="14"/>
      <c r="Z13" s="14"/>
      <c r="AA13" s="14"/>
    </row>
    <row r="14" spans="1:27" ht="15" customHeight="1">
      <c r="A14" s="39" t="s">
        <v>115</v>
      </c>
      <c r="B14" s="5">
        <v>70</v>
      </c>
      <c r="C14" s="11">
        <v>0.84</v>
      </c>
      <c r="D14" s="11">
        <v>4.2</v>
      </c>
      <c r="E14" s="11">
        <v>4.9000000000000004</v>
      </c>
      <c r="F14" s="11">
        <v>72.52</v>
      </c>
      <c r="G14" s="11">
        <v>3.98</v>
      </c>
      <c r="H14" s="11">
        <v>0.04</v>
      </c>
      <c r="I14" s="11">
        <v>0</v>
      </c>
      <c r="J14" s="11">
        <v>1.3</v>
      </c>
      <c r="K14" s="11">
        <v>18.3</v>
      </c>
      <c r="L14" s="11">
        <v>0.48</v>
      </c>
      <c r="M14" s="11">
        <v>11.14</v>
      </c>
      <c r="N14" s="11">
        <v>33.450000000000003</v>
      </c>
      <c r="O14" s="5">
        <v>100</v>
      </c>
      <c r="P14" s="11">
        <v>1.2</v>
      </c>
      <c r="Q14" s="11">
        <v>6</v>
      </c>
      <c r="R14" s="11">
        <v>7</v>
      </c>
      <c r="S14" s="11">
        <v>103.6</v>
      </c>
      <c r="T14" s="11">
        <v>5.69</v>
      </c>
      <c r="U14" s="11">
        <v>0.06</v>
      </c>
      <c r="V14" s="11">
        <v>0.04</v>
      </c>
      <c r="W14" s="11">
        <v>1.93</v>
      </c>
      <c r="X14" s="11">
        <v>26.16</v>
      </c>
      <c r="Y14" s="11">
        <v>0.69</v>
      </c>
      <c r="Z14" s="11">
        <v>15.92</v>
      </c>
      <c r="AA14" s="11">
        <v>47.78</v>
      </c>
    </row>
    <row r="15" spans="1:27" ht="23.25" customHeight="1">
      <c r="A15" s="38" t="s">
        <v>113</v>
      </c>
      <c r="B15" s="43">
        <v>200</v>
      </c>
      <c r="C15" s="33">
        <v>1.96</v>
      </c>
      <c r="D15" s="33">
        <v>3.92</v>
      </c>
      <c r="E15" s="33">
        <v>11.13</v>
      </c>
      <c r="F15" s="33">
        <v>158</v>
      </c>
      <c r="G15" s="33">
        <v>0.04</v>
      </c>
      <c r="H15" s="33">
        <v>0.19</v>
      </c>
      <c r="I15" s="33">
        <v>4.8000000000000001E-2</v>
      </c>
      <c r="J15" s="33">
        <v>0.42399999999999999</v>
      </c>
      <c r="K15" s="33">
        <v>13.34</v>
      </c>
      <c r="L15" s="33">
        <v>0.46</v>
      </c>
      <c r="M15" s="33">
        <v>7.96</v>
      </c>
      <c r="N15" s="33">
        <v>34.479999999999997</v>
      </c>
      <c r="O15" s="43">
        <v>200</v>
      </c>
      <c r="P15" s="33">
        <v>1.96</v>
      </c>
      <c r="Q15" s="33">
        <v>3.92</v>
      </c>
      <c r="R15" s="33">
        <v>11.13</v>
      </c>
      <c r="S15" s="33">
        <v>135.52000000000001</v>
      </c>
      <c r="T15" s="33">
        <v>0.04</v>
      </c>
      <c r="U15" s="33">
        <v>0.19</v>
      </c>
      <c r="V15" s="33">
        <v>4.8000000000000001E-2</v>
      </c>
      <c r="W15" s="33">
        <v>0.42399999999999999</v>
      </c>
      <c r="X15" s="33">
        <v>13.34</v>
      </c>
      <c r="Y15" s="33">
        <v>0.46</v>
      </c>
      <c r="Z15" s="33">
        <v>7.96</v>
      </c>
      <c r="AA15" s="33">
        <v>34.479999999999997</v>
      </c>
    </row>
    <row r="16" spans="1:27" ht="23.25" customHeight="1">
      <c r="A16" s="39" t="s">
        <v>129</v>
      </c>
      <c r="B16" s="61" t="s">
        <v>96</v>
      </c>
      <c r="C16" s="62">
        <v>15.9</v>
      </c>
      <c r="D16" s="11">
        <v>12.423999999999999</v>
      </c>
      <c r="E16" s="11">
        <v>35</v>
      </c>
      <c r="F16" s="11">
        <v>220.32</v>
      </c>
      <c r="G16" s="11">
        <v>0</v>
      </c>
      <c r="H16" s="62">
        <v>1.4999999999999999E-2</v>
      </c>
      <c r="I16" s="11">
        <v>3.0000000000000001E-3</v>
      </c>
      <c r="J16" s="11">
        <v>0</v>
      </c>
      <c r="K16" s="11">
        <v>53.28</v>
      </c>
      <c r="L16" s="11">
        <v>3.1579999999999999</v>
      </c>
      <c r="M16" s="11">
        <v>47.78</v>
      </c>
      <c r="N16" s="11">
        <v>6.3</v>
      </c>
      <c r="O16" s="61" t="s">
        <v>56</v>
      </c>
      <c r="P16" s="62">
        <v>25</v>
      </c>
      <c r="Q16" s="11">
        <v>12.654</v>
      </c>
      <c r="R16" s="11">
        <v>4.91</v>
      </c>
      <c r="S16" s="11">
        <v>232.16</v>
      </c>
      <c r="T16" s="11">
        <v>0</v>
      </c>
      <c r="U16" s="62">
        <v>6.2E-2</v>
      </c>
      <c r="V16" s="11">
        <v>0.08</v>
      </c>
      <c r="W16" s="11">
        <v>0</v>
      </c>
      <c r="X16" s="11">
        <v>58.16</v>
      </c>
      <c r="Y16" s="11">
        <v>3.44</v>
      </c>
      <c r="Z16" s="11">
        <v>52.09</v>
      </c>
      <c r="AA16" s="11">
        <v>6.665</v>
      </c>
    </row>
    <row r="17" spans="1:27" ht="23.25" customHeight="1">
      <c r="A17" s="39" t="s">
        <v>87</v>
      </c>
      <c r="B17" s="61">
        <v>100</v>
      </c>
      <c r="C17" s="62">
        <v>2.0699999999999998</v>
      </c>
      <c r="D17" s="11">
        <v>4.3</v>
      </c>
      <c r="E17" s="11">
        <v>0.04</v>
      </c>
      <c r="F17" s="11">
        <v>145</v>
      </c>
      <c r="G17" s="11">
        <v>0</v>
      </c>
      <c r="H17" s="62">
        <v>0.09</v>
      </c>
      <c r="I17" s="11">
        <v>0</v>
      </c>
      <c r="J17" s="11">
        <v>0</v>
      </c>
      <c r="K17" s="11">
        <v>0.93</v>
      </c>
      <c r="L17" s="11">
        <v>8.9999999999999993E-3</v>
      </c>
      <c r="M17" s="11">
        <v>0.45</v>
      </c>
      <c r="N17" s="11">
        <v>2.8</v>
      </c>
      <c r="O17" s="5">
        <v>150</v>
      </c>
      <c r="P17" s="33">
        <v>3.2</v>
      </c>
      <c r="Q17" s="33">
        <v>3</v>
      </c>
      <c r="R17" s="33">
        <v>23.3</v>
      </c>
      <c r="S17" s="33">
        <v>160.4</v>
      </c>
      <c r="T17" s="33">
        <v>6.4</v>
      </c>
      <c r="U17" s="33">
        <v>0</v>
      </c>
      <c r="V17" s="33">
        <v>0.1</v>
      </c>
      <c r="W17" s="33">
        <v>0.1</v>
      </c>
      <c r="X17" s="33">
        <v>34</v>
      </c>
      <c r="Y17" s="33">
        <v>90</v>
      </c>
      <c r="Z17" s="33">
        <v>24.2</v>
      </c>
      <c r="AA17" s="33">
        <v>49.9</v>
      </c>
    </row>
    <row r="18" spans="1:27">
      <c r="A18" s="7" t="s">
        <v>32</v>
      </c>
      <c r="B18" s="16">
        <v>50</v>
      </c>
      <c r="C18" s="11">
        <v>1.1599999999999999</v>
      </c>
      <c r="D18" s="11">
        <v>1.85</v>
      </c>
      <c r="E18" s="11">
        <v>5.4</v>
      </c>
      <c r="F18" s="11">
        <v>42</v>
      </c>
      <c r="G18" s="11">
        <v>27</v>
      </c>
      <c r="H18" s="33">
        <v>0.01</v>
      </c>
      <c r="I18" s="33">
        <v>3.5999999999999997E-2</v>
      </c>
      <c r="J18" s="33">
        <v>0.15</v>
      </c>
      <c r="K18" s="33">
        <v>46.5</v>
      </c>
      <c r="L18" s="33">
        <v>0.75</v>
      </c>
      <c r="M18" s="33">
        <v>9.5</v>
      </c>
      <c r="N18" s="33">
        <v>21</v>
      </c>
      <c r="O18" s="11">
        <v>50</v>
      </c>
      <c r="P18" s="11">
        <v>1.1599999999999999</v>
      </c>
      <c r="Q18" s="11">
        <v>1.85</v>
      </c>
      <c r="R18" s="11">
        <v>5.4</v>
      </c>
      <c r="S18" s="11">
        <v>42</v>
      </c>
      <c r="T18" s="11">
        <v>27</v>
      </c>
      <c r="U18" s="33">
        <v>0.01</v>
      </c>
      <c r="V18" s="33">
        <v>3.5999999999999997E-2</v>
      </c>
      <c r="W18" s="33">
        <v>0.15</v>
      </c>
      <c r="X18" s="33">
        <v>46.5</v>
      </c>
      <c r="Y18" s="33">
        <v>0.75</v>
      </c>
      <c r="Z18" s="33">
        <v>9.5</v>
      </c>
      <c r="AA18" s="33">
        <v>21</v>
      </c>
    </row>
    <row r="19" spans="1:27">
      <c r="A19" s="7" t="s">
        <v>61</v>
      </c>
      <c r="B19" s="69">
        <v>180</v>
      </c>
      <c r="C19" s="57">
        <v>0.18</v>
      </c>
      <c r="D19" s="57">
        <v>0.09</v>
      </c>
      <c r="E19" s="57">
        <v>19.350000000000001</v>
      </c>
      <c r="F19" s="57">
        <v>78.3</v>
      </c>
      <c r="G19" s="57">
        <v>26.37</v>
      </c>
      <c r="H19" s="60">
        <v>0</v>
      </c>
      <c r="I19" s="57">
        <v>8.9999999999999993E-3</v>
      </c>
      <c r="J19" s="57">
        <v>0</v>
      </c>
      <c r="K19" s="57">
        <v>9</v>
      </c>
      <c r="L19" s="57">
        <v>0.27</v>
      </c>
      <c r="M19" s="57">
        <v>4.4009999999999998</v>
      </c>
      <c r="N19" s="57">
        <v>7.2</v>
      </c>
      <c r="O19" s="8">
        <v>200</v>
      </c>
      <c r="P19" s="11">
        <v>0.4</v>
      </c>
      <c r="Q19" s="11">
        <v>0.06</v>
      </c>
      <c r="R19" s="11">
        <v>16.399999999999999</v>
      </c>
      <c r="S19" s="11">
        <v>67</v>
      </c>
      <c r="T19" s="11">
        <v>0.2</v>
      </c>
      <c r="U19" s="11">
        <v>0</v>
      </c>
      <c r="V19" s="11">
        <v>0.01</v>
      </c>
      <c r="W19" s="11">
        <v>0.36</v>
      </c>
      <c r="X19" s="11">
        <v>111.6</v>
      </c>
      <c r="Y19" s="11">
        <v>1.8</v>
      </c>
      <c r="Z19" s="11">
        <v>40</v>
      </c>
      <c r="AA19" s="11">
        <v>64.8</v>
      </c>
    </row>
    <row r="20" spans="1:27">
      <c r="A20" s="3" t="s">
        <v>19</v>
      </c>
      <c r="B20" s="5">
        <v>40</v>
      </c>
      <c r="C20" s="13">
        <v>3</v>
      </c>
      <c r="D20" s="13">
        <v>0.3</v>
      </c>
      <c r="E20" s="13">
        <v>20</v>
      </c>
      <c r="F20" s="13">
        <v>94</v>
      </c>
      <c r="G20" s="13">
        <v>0</v>
      </c>
      <c r="H20" s="13">
        <v>0</v>
      </c>
      <c r="I20" s="13">
        <v>4.3999999999999997E-2</v>
      </c>
      <c r="J20" s="13">
        <v>0</v>
      </c>
      <c r="K20" s="13">
        <v>8</v>
      </c>
      <c r="L20" s="13">
        <v>0.4</v>
      </c>
      <c r="M20" s="13">
        <v>13.6</v>
      </c>
      <c r="N20" s="13">
        <v>30.4</v>
      </c>
      <c r="O20" s="8">
        <v>40</v>
      </c>
      <c r="P20" s="7">
        <v>2.6</v>
      </c>
      <c r="Q20" s="7">
        <v>0.5</v>
      </c>
      <c r="R20" s="7">
        <v>14</v>
      </c>
      <c r="S20" s="7">
        <v>72.400000000000006</v>
      </c>
      <c r="T20" s="7">
        <v>0</v>
      </c>
      <c r="U20" s="7">
        <v>0</v>
      </c>
      <c r="V20" s="7">
        <v>0.1</v>
      </c>
      <c r="W20" s="7">
        <v>0</v>
      </c>
      <c r="X20" s="7">
        <v>14</v>
      </c>
      <c r="Y20" s="7">
        <v>1.6</v>
      </c>
      <c r="Z20" s="7">
        <v>13.6</v>
      </c>
      <c r="AA20" s="7">
        <v>30.4</v>
      </c>
    </row>
    <row r="21" spans="1:27">
      <c r="A21" s="7" t="s">
        <v>49</v>
      </c>
      <c r="B21" s="8">
        <v>20</v>
      </c>
      <c r="C21" s="7">
        <v>0.7</v>
      </c>
      <c r="D21" s="7">
        <v>0.1</v>
      </c>
      <c r="E21" s="7">
        <v>9.4</v>
      </c>
      <c r="F21" s="7">
        <v>41.3</v>
      </c>
      <c r="G21" s="7">
        <v>0</v>
      </c>
      <c r="H21" s="7">
        <v>0</v>
      </c>
      <c r="I21" s="7">
        <v>0.1</v>
      </c>
      <c r="J21" s="7">
        <v>0</v>
      </c>
      <c r="K21" s="7">
        <v>7</v>
      </c>
      <c r="L21" s="7">
        <v>0.8</v>
      </c>
      <c r="M21" s="7">
        <v>6.8</v>
      </c>
      <c r="N21" s="7">
        <v>15.2</v>
      </c>
      <c r="O21" s="8">
        <v>50</v>
      </c>
      <c r="P21" s="11">
        <v>3.3</v>
      </c>
      <c r="Q21" s="11">
        <v>0.6</v>
      </c>
      <c r="R21" s="11">
        <v>17</v>
      </c>
      <c r="S21" s="11">
        <v>90.5</v>
      </c>
      <c r="T21" s="11">
        <v>0</v>
      </c>
      <c r="U21" s="11">
        <v>0</v>
      </c>
      <c r="V21" s="11">
        <v>0.09</v>
      </c>
      <c r="W21" s="11">
        <v>0</v>
      </c>
      <c r="X21" s="11">
        <v>17.5</v>
      </c>
      <c r="Y21" s="11">
        <v>1.95</v>
      </c>
      <c r="Z21" s="11">
        <v>17</v>
      </c>
      <c r="AA21" s="11">
        <v>38</v>
      </c>
    </row>
    <row r="22" spans="1:27">
      <c r="A22" s="3"/>
      <c r="B22" s="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>
      <c r="A23" s="9" t="s">
        <v>16</v>
      </c>
      <c r="B23" s="8"/>
      <c r="C23" s="19">
        <f>SUM(C14:C22)</f>
        <v>25.81</v>
      </c>
      <c r="D23" s="19">
        <f t="shared" ref="D23:N23" si="2">SUM(D14:D22)</f>
        <v>27.184000000000005</v>
      </c>
      <c r="E23" s="19">
        <f t="shared" si="2"/>
        <v>105.22</v>
      </c>
      <c r="F23" s="19">
        <f t="shared" si="2"/>
        <v>851.43999999999983</v>
      </c>
      <c r="G23" s="19">
        <f t="shared" si="2"/>
        <v>57.39</v>
      </c>
      <c r="H23" s="19">
        <f t="shared" si="2"/>
        <v>0.34499999999999997</v>
      </c>
      <c r="I23" s="19">
        <f t="shared" si="2"/>
        <v>0.24</v>
      </c>
      <c r="J23" s="19">
        <f t="shared" si="2"/>
        <v>1.8739999999999999</v>
      </c>
      <c r="K23" s="19">
        <f t="shared" si="2"/>
        <v>156.35000000000002</v>
      </c>
      <c r="L23" s="19">
        <f t="shared" si="2"/>
        <v>6.3270000000000008</v>
      </c>
      <c r="M23" s="19">
        <f t="shared" si="2"/>
        <v>101.63099999999999</v>
      </c>
      <c r="N23" s="19">
        <f t="shared" si="2"/>
        <v>150.82999999999998</v>
      </c>
      <c r="O23" s="30"/>
      <c r="P23" s="19">
        <f>SUM(P14:P22)</f>
        <v>38.819999999999993</v>
      </c>
      <c r="Q23" s="19">
        <f t="shared" ref="Q23:AA23" si="3">SUM(Q14:Q22)</f>
        <v>28.584</v>
      </c>
      <c r="R23" s="19">
        <f t="shared" si="3"/>
        <v>99.14</v>
      </c>
      <c r="S23" s="19">
        <f t="shared" si="3"/>
        <v>903.57999999999993</v>
      </c>
      <c r="T23" s="19">
        <f t="shared" si="3"/>
        <v>39.330000000000005</v>
      </c>
      <c r="U23" s="19">
        <f t="shared" si="3"/>
        <v>0.32200000000000001</v>
      </c>
      <c r="V23" s="19">
        <f t="shared" si="3"/>
        <v>0.504</v>
      </c>
      <c r="W23" s="19">
        <f t="shared" si="3"/>
        <v>2.964</v>
      </c>
      <c r="X23" s="19">
        <f t="shared" si="3"/>
        <v>321.26</v>
      </c>
      <c r="Y23" s="19">
        <f t="shared" si="3"/>
        <v>100.69</v>
      </c>
      <c r="Z23" s="19">
        <f t="shared" si="3"/>
        <v>180.27</v>
      </c>
      <c r="AA23" s="19">
        <f t="shared" si="3"/>
        <v>293.02499999999998</v>
      </c>
    </row>
    <row r="24" spans="1:27">
      <c r="A24" s="1" t="s">
        <v>17</v>
      </c>
      <c r="B24" s="8"/>
      <c r="C24" s="40">
        <f t="shared" ref="C24:N24" si="4">C12+C23</f>
        <v>45.31</v>
      </c>
      <c r="D24" s="40">
        <f t="shared" si="4"/>
        <v>46.604000000000006</v>
      </c>
      <c r="E24" s="40">
        <f t="shared" si="4"/>
        <v>209.82</v>
      </c>
      <c r="F24" s="40">
        <f t="shared" si="4"/>
        <v>1474.4999999999998</v>
      </c>
      <c r="G24" s="40">
        <f t="shared" si="4"/>
        <v>67.42</v>
      </c>
      <c r="H24" s="40">
        <f t="shared" si="4"/>
        <v>0.43499999999999994</v>
      </c>
      <c r="I24" s="40">
        <f t="shared" si="4"/>
        <v>0.35399999999999998</v>
      </c>
      <c r="J24" s="40">
        <f t="shared" si="4"/>
        <v>14.874000000000001</v>
      </c>
      <c r="K24" s="40">
        <f t="shared" si="4"/>
        <v>542.11000000000013</v>
      </c>
      <c r="L24" s="40">
        <f t="shared" si="4"/>
        <v>13.077000000000002</v>
      </c>
      <c r="M24" s="40">
        <f t="shared" si="4"/>
        <v>174.92099999999999</v>
      </c>
      <c r="N24" s="40">
        <f t="shared" si="4"/>
        <v>477.93999999999994</v>
      </c>
      <c r="O24" s="40"/>
      <c r="P24" s="40">
        <f t="shared" ref="P24:AA24" si="5">P12+P23</f>
        <v>59.269999999999996</v>
      </c>
      <c r="Q24" s="40">
        <f t="shared" si="5"/>
        <v>55.984000000000002</v>
      </c>
      <c r="R24" s="40">
        <f t="shared" si="5"/>
        <v>248.06</v>
      </c>
      <c r="S24" s="40">
        <f t="shared" si="5"/>
        <v>1844.6</v>
      </c>
      <c r="T24" s="40">
        <f t="shared" si="5"/>
        <v>49.360000000000007</v>
      </c>
      <c r="U24" s="40">
        <f t="shared" si="5"/>
        <v>0.42399999999999999</v>
      </c>
      <c r="V24" s="40">
        <f t="shared" si="5"/>
        <v>0.629</v>
      </c>
      <c r="W24" s="40">
        <f t="shared" si="5"/>
        <v>15.964</v>
      </c>
      <c r="X24" s="40">
        <f t="shared" si="5"/>
        <v>774.4</v>
      </c>
      <c r="Y24" s="40">
        <f t="shared" si="5"/>
        <v>107.85</v>
      </c>
      <c r="Z24" s="40">
        <f t="shared" si="5"/>
        <v>262.88</v>
      </c>
      <c r="AA24" s="40">
        <f t="shared" si="5"/>
        <v>681.11500000000001</v>
      </c>
    </row>
    <row r="25" spans="1:27">
      <c r="C25" s="31"/>
      <c r="D25" s="31"/>
      <c r="E25" s="31"/>
      <c r="F25" s="3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27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</sheetData>
  <mergeCells count="6">
    <mergeCell ref="X3:AA3"/>
    <mergeCell ref="C3:F3"/>
    <mergeCell ref="G3:J3"/>
    <mergeCell ref="K3:N3"/>
    <mergeCell ref="P3:S3"/>
    <mergeCell ref="T3:W3"/>
  </mergeCells>
  <pageMargins left="0.7" right="0.7" top="0.75" bottom="0.75" header="0.3" footer="0.3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2"/>
  <sheetViews>
    <sheetView workbookViewId="0">
      <selection activeCell="M36" sqref="M36"/>
    </sheetView>
  </sheetViews>
  <sheetFormatPr defaultRowHeight="15"/>
  <cols>
    <col min="1" max="1" width="10.5703125" customWidth="1"/>
    <col min="2" max="4" width="3.7109375" customWidth="1"/>
    <col min="5" max="13" width="4.7109375" customWidth="1"/>
    <col min="14" max="14" width="5.42578125" customWidth="1"/>
    <col min="15" max="17" width="3.7109375" customWidth="1"/>
    <col min="18" max="26" width="4.7109375" customWidth="1"/>
  </cols>
  <sheetData>
    <row r="1" spans="1:27">
      <c r="A1" s="23" t="s">
        <v>36</v>
      </c>
    </row>
    <row r="2" spans="1:27" ht="23.25" customHeight="1">
      <c r="A2" s="45" t="s">
        <v>38</v>
      </c>
      <c r="B2" s="85" t="s">
        <v>14</v>
      </c>
      <c r="C2" s="85"/>
      <c r="D2" s="85"/>
      <c r="E2" s="85"/>
      <c r="F2" s="85" t="s">
        <v>1</v>
      </c>
      <c r="G2" s="85"/>
      <c r="H2" s="85"/>
      <c r="I2" s="85"/>
      <c r="J2" s="85" t="s">
        <v>15</v>
      </c>
      <c r="K2" s="85"/>
      <c r="L2" s="85"/>
      <c r="M2" s="85"/>
      <c r="N2" s="44" t="s">
        <v>46</v>
      </c>
      <c r="O2" s="85" t="s">
        <v>14</v>
      </c>
      <c r="P2" s="85"/>
      <c r="Q2" s="85"/>
      <c r="R2" s="85"/>
      <c r="S2" s="85" t="s">
        <v>1</v>
      </c>
      <c r="T2" s="85"/>
      <c r="U2" s="85"/>
      <c r="V2" s="85"/>
      <c r="W2" s="85" t="s">
        <v>15</v>
      </c>
      <c r="X2" s="85"/>
      <c r="Y2" s="85"/>
      <c r="Z2" s="85"/>
    </row>
    <row r="3" spans="1:27">
      <c r="A3" s="1" t="s">
        <v>47</v>
      </c>
      <c r="B3" s="1" t="s">
        <v>3</v>
      </c>
      <c r="C3" s="1" t="s">
        <v>4</v>
      </c>
      <c r="D3" s="1" t="s">
        <v>5</v>
      </c>
      <c r="E3" s="1" t="s">
        <v>11</v>
      </c>
      <c r="F3" s="1" t="s">
        <v>7</v>
      </c>
      <c r="G3" s="1" t="s">
        <v>40</v>
      </c>
      <c r="H3" s="1" t="s">
        <v>6</v>
      </c>
      <c r="I3" s="1" t="s">
        <v>41</v>
      </c>
      <c r="J3" s="1" t="s">
        <v>8</v>
      </c>
      <c r="K3" s="1" t="s">
        <v>13</v>
      </c>
      <c r="L3" s="1" t="s">
        <v>43</v>
      </c>
      <c r="M3" s="1" t="s">
        <v>42</v>
      </c>
      <c r="N3" s="1"/>
      <c r="O3" s="1" t="s">
        <v>3</v>
      </c>
      <c r="P3" s="1" t="s">
        <v>4</v>
      </c>
      <c r="Q3" s="1" t="s">
        <v>5</v>
      </c>
      <c r="R3" s="1" t="s">
        <v>11</v>
      </c>
      <c r="S3" s="1" t="s">
        <v>7</v>
      </c>
      <c r="T3" s="1" t="s">
        <v>40</v>
      </c>
      <c r="U3" s="1" t="s">
        <v>6</v>
      </c>
      <c r="V3" s="1" t="s">
        <v>41</v>
      </c>
      <c r="W3" s="1" t="s">
        <v>8</v>
      </c>
      <c r="X3" s="1" t="s">
        <v>13</v>
      </c>
      <c r="Y3" s="1" t="s">
        <v>43</v>
      </c>
      <c r="Z3" s="1" t="s">
        <v>42</v>
      </c>
    </row>
    <row r="4" spans="1:27">
      <c r="A4" s="27">
        <v>1</v>
      </c>
      <c r="B4" s="7">
        <f>Лист1!C14</f>
        <v>13.57</v>
      </c>
      <c r="C4" s="7">
        <f>Лист1!D14</f>
        <v>14.399999999999999</v>
      </c>
      <c r="D4" s="7">
        <f>Лист1!E14</f>
        <v>104.78</v>
      </c>
      <c r="E4" s="7">
        <f>Лист1!F14</f>
        <v>613.16999999999996</v>
      </c>
      <c r="F4" s="7">
        <f>Лист1!G14</f>
        <v>12.121</v>
      </c>
      <c r="G4" s="7">
        <f>Лист1!H14</f>
        <v>68.646999999999991</v>
      </c>
      <c r="H4" s="7">
        <f>Лист1!I14</f>
        <v>0.22900000000000001</v>
      </c>
      <c r="I4" s="7">
        <f>Лист1!J14</f>
        <v>5.8470000000000004</v>
      </c>
      <c r="J4" s="7">
        <f>Лист1!K14</f>
        <v>395.5</v>
      </c>
      <c r="K4" s="7">
        <f>Лист1!L14</f>
        <v>6.38</v>
      </c>
      <c r="L4" s="7">
        <f>Лист1!M14</f>
        <v>112.32</v>
      </c>
      <c r="M4" s="7">
        <f>Лист1!N14</f>
        <v>404.84000000000003</v>
      </c>
      <c r="N4" s="7"/>
      <c r="O4" s="7">
        <f>Лист1!P14</f>
        <v>21.161999999999999</v>
      </c>
      <c r="P4" s="7">
        <f>Лист1!Q14</f>
        <v>19.450000000000003</v>
      </c>
      <c r="Q4" s="7">
        <f>Лист1!R14</f>
        <v>112.81200000000001</v>
      </c>
      <c r="R4" s="7">
        <f>Лист1!S14</f>
        <v>691.04</v>
      </c>
      <c r="S4" s="7">
        <f>Лист1!T14</f>
        <v>11.614000000000001</v>
      </c>
      <c r="T4" s="7">
        <f>Лист1!U14</f>
        <v>25.068000000000001</v>
      </c>
      <c r="U4" s="7">
        <f>Лист1!V14</f>
        <v>0.28499999999999998</v>
      </c>
      <c r="V4" s="7">
        <f>Лист1!W14</f>
        <v>4.048</v>
      </c>
      <c r="W4" s="7">
        <f>Лист1!X14</f>
        <v>393.56</v>
      </c>
      <c r="X4" s="7">
        <f>Лист1!Y14</f>
        <v>6.41</v>
      </c>
      <c r="Y4" s="7">
        <f>Лист1!Z14</f>
        <v>76.319999999999993</v>
      </c>
      <c r="Z4" s="7">
        <f>Лист1!AA14</f>
        <v>413.64</v>
      </c>
    </row>
    <row r="5" spans="1:27">
      <c r="A5" s="27">
        <v>2</v>
      </c>
      <c r="B5" s="7">
        <f>Лист2!C13</f>
        <v>18.360000000000003</v>
      </c>
      <c r="C5" s="7">
        <f>Лист2!D13</f>
        <v>19.690000000000001</v>
      </c>
      <c r="D5" s="7">
        <f>Лист2!E13</f>
        <v>82.47999999999999</v>
      </c>
      <c r="E5" s="7">
        <f>Лист2!F13</f>
        <v>586.58999999999992</v>
      </c>
      <c r="F5" s="7">
        <f>Лист2!G13</f>
        <v>2.6700000000000004</v>
      </c>
      <c r="G5" s="7">
        <f>Лист2!H13</f>
        <v>59.073</v>
      </c>
      <c r="H5" s="7">
        <f>Лист2!I13</f>
        <v>0.34799999999999998</v>
      </c>
      <c r="I5" s="7">
        <f>Лист2!J13</f>
        <v>0.97499999999999998</v>
      </c>
      <c r="J5" s="7">
        <f>Лист2!K13</f>
        <v>410.51</v>
      </c>
      <c r="K5" s="7">
        <f>Лист2!L13</f>
        <v>1.8559999999999999</v>
      </c>
      <c r="L5" s="7">
        <f>Лист2!M13</f>
        <v>63.660000000000004</v>
      </c>
      <c r="M5" s="7">
        <f>Лист2!N13</f>
        <v>522.92000000000007</v>
      </c>
      <c r="N5" s="7"/>
      <c r="O5" s="7">
        <f>Лист2!P13</f>
        <v>28.39</v>
      </c>
      <c r="P5" s="7">
        <f>Лист2!Q13</f>
        <v>25.59</v>
      </c>
      <c r="Q5" s="7">
        <f>Лист2!R13</f>
        <v>90.379999999999981</v>
      </c>
      <c r="R5" s="7">
        <f>Лист2!S13</f>
        <v>717.8</v>
      </c>
      <c r="S5" s="7">
        <f>Лист2!T13</f>
        <v>2.67</v>
      </c>
      <c r="T5" s="7">
        <f>Лист2!U13</f>
        <v>59.115000000000002</v>
      </c>
      <c r="U5" s="7">
        <f>Лист2!V13</f>
        <v>0.30499999999999999</v>
      </c>
      <c r="V5" s="7">
        <f>Лист2!W13</f>
        <v>0.45</v>
      </c>
      <c r="W5" s="7">
        <f>Лист2!X13</f>
        <v>404.85999999999996</v>
      </c>
      <c r="X5" s="7">
        <f>Лист2!Y13</f>
        <v>1.6700000000000002</v>
      </c>
      <c r="Y5" s="7">
        <f>Лист2!Z13</f>
        <v>74.989999999999995</v>
      </c>
      <c r="Z5" s="7">
        <f>Лист2!AA13</f>
        <v>500.41</v>
      </c>
    </row>
    <row r="6" spans="1:27">
      <c r="A6" s="27">
        <v>3</v>
      </c>
      <c r="B6" s="7">
        <f>Лист3!C13</f>
        <v>20.12</v>
      </c>
      <c r="C6" s="7">
        <f>Лист3!D13</f>
        <v>18.230000000000004</v>
      </c>
      <c r="D6" s="7">
        <f>Лист3!E13</f>
        <v>100.99000000000001</v>
      </c>
      <c r="E6" s="7">
        <f>Лист3!F13</f>
        <v>649.97</v>
      </c>
      <c r="F6" s="7">
        <f>Лист3!G13</f>
        <v>13.129999999999999</v>
      </c>
      <c r="G6" s="7">
        <f>Лист3!H13</f>
        <v>35.03</v>
      </c>
      <c r="H6" s="7">
        <f>Лист3!I13</f>
        <v>0.19400000000000001</v>
      </c>
      <c r="I6" s="7">
        <f>Лист3!J13</f>
        <v>13.49</v>
      </c>
      <c r="J6" s="7">
        <f>Лист3!K13</f>
        <v>271.55</v>
      </c>
      <c r="K6" s="7">
        <f>Лист3!L13</f>
        <v>6.92</v>
      </c>
      <c r="L6" s="7">
        <f>Лист3!M13</f>
        <v>48.84</v>
      </c>
      <c r="M6" s="7">
        <f>Лист3!N13</f>
        <v>81.09</v>
      </c>
      <c r="N6" s="7"/>
      <c r="O6" s="7">
        <f>Лист3!P13</f>
        <v>21.17</v>
      </c>
      <c r="P6" s="7">
        <f>Лист3!Q13</f>
        <v>27.560000000000002</v>
      </c>
      <c r="Q6" s="7">
        <f>Лист3!R13</f>
        <v>140.23999999999998</v>
      </c>
      <c r="R6" s="7">
        <f>Лист3!S13</f>
        <v>771.42</v>
      </c>
      <c r="S6" s="7">
        <f>Лист3!T13</f>
        <v>13.15</v>
      </c>
      <c r="T6" s="7">
        <f>Лист3!U13</f>
        <v>35.03</v>
      </c>
      <c r="U6" s="7">
        <f>Лист3!V13</f>
        <v>0.245</v>
      </c>
      <c r="V6" s="7">
        <f>Лист3!W13</f>
        <v>13.61</v>
      </c>
      <c r="W6" s="7">
        <f>Лист3!X13</f>
        <v>327.55</v>
      </c>
      <c r="X6" s="7">
        <f>Лист3!Y13</f>
        <v>7.3199999999999994</v>
      </c>
      <c r="Y6" s="7">
        <f>Лист3!Z13</f>
        <v>55.24</v>
      </c>
      <c r="Z6" s="7">
        <f>Лист3!AA13</f>
        <v>92.64</v>
      </c>
    </row>
    <row r="7" spans="1:27">
      <c r="A7" s="27">
        <v>4</v>
      </c>
      <c r="B7" s="7">
        <f>Лист4!C12</f>
        <v>19.12</v>
      </c>
      <c r="C7" s="7">
        <f>Лист4!D12</f>
        <v>20.65</v>
      </c>
      <c r="D7" s="7">
        <f>Лист4!E12</f>
        <v>82.08</v>
      </c>
      <c r="E7" s="7">
        <f>Лист4!F12</f>
        <v>569.55999999999995</v>
      </c>
      <c r="F7" s="7">
        <f>Лист4!G12</f>
        <v>0.33999999999999997</v>
      </c>
      <c r="G7" s="7">
        <f>Лист4!H12</f>
        <v>65.009999999999991</v>
      </c>
      <c r="H7" s="7">
        <f>Лист4!I12</f>
        <v>9.4E-2</v>
      </c>
      <c r="I7" s="7">
        <f>Лист4!J12</f>
        <v>0.82</v>
      </c>
      <c r="J7" s="7">
        <f>Лист4!K12</f>
        <v>224.97</v>
      </c>
      <c r="K7" s="7">
        <f>Лист4!L12</f>
        <v>1.45</v>
      </c>
      <c r="L7" s="7">
        <f>Лист4!M12</f>
        <v>50.45</v>
      </c>
      <c r="M7" s="7">
        <f>Лист4!N12</f>
        <v>202.14</v>
      </c>
      <c r="N7" s="7"/>
      <c r="O7" s="7">
        <f>Лист4!P12</f>
        <v>20.77</v>
      </c>
      <c r="P7" s="7">
        <f>Лист4!Q12</f>
        <v>26.819999999999997</v>
      </c>
      <c r="Q7" s="7">
        <f>Лист4!R12</f>
        <v>109.43</v>
      </c>
      <c r="R7" s="7">
        <f>Лист4!S12</f>
        <v>769.69500000000016</v>
      </c>
      <c r="S7" s="7">
        <f>Лист4!T12</f>
        <v>0.39666666666666672</v>
      </c>
      <c r="T7" s="7">
        <f>Лист4!U12</f>
        <v>70.166666666666671</v>
      </c>
      <c r="U7" s="7">
        <f>Лист4!V12</f>
        <v>0.185</v>
      </c>
      <c r="V7" s="7">
        <f>Лист4!W12</f>
        <v>1</v>
      </c>
      <c r="W7" s="7">
        <f>Лист4!X12</f>
        <v>240.05</v>
      </c>
      <c r="X7" s="7">
        <f>Лист4!Y12</f>
        <v>1.58</v>
      </c>
      <c r="Y7" s="7">
        <f>Лист4!Z12</f>
        <v>59.75</v>
      </c>
      <c r="Z7" s="7">
        <f>Лист4!AA12</f>
        <v>218.98000000000002</v>
      </c>
    </row>
    <row r="8" spans="1:27">
      <c r="A8" s="27">
        <v>5</v>
      </c>
      <c r="B8" s="7">
        <f>Лист5!C13</f>
        <v>13.23</v>
      </c>
      <c r="C8" s="7">
        <f>Лист5!D13</f>
        <v>17.64</v>
      </c>
      <c r="D8" s="7">
        <f>Лист5!E13</f>
        <v>103.93</v>
      </c>
      <c r="E8" s="7">
        <f>Лист5!F13</f>
        <v>597.11</v>
      </c>
      <c r="F8" s="7">
        <f>Лист5!G13</f>
        <v>14.74</v>
      </c>
      <c r="G8" s="7">
        <f>Лист5!H13</f>
        <v>66.036999999999992</v>
      </c>
      <c r="H8" s="7">
        <f>Лист5!I13</f>
        <v>0.4194</v>
      </c>
      <c r="I8" s="7">
        <f>Лист5!J13</f>
        <v>5.8350000000000009</v>
      </c>
      <c r="J8" s="7">
        <f>Лист5!K13</f>
        <v>316.53999999999996</v>
      </c>
      <c r="K8" s="7">
        <f>Лист5!L13</f>
        <v>5.6099999999999994</v>
      </c>
      <c r="L8" s="7">
        <f>Лист5!M13</f>
        <v>88.919999999999987</v>
      </c>
      <c r="M8" s="7">
        <f>Лист5!N13</f>
        <v>305.12</v>
      </c>
      <c r="N8" s="7"/>
      <c r="O8" s="7">
        <f>Лист5!P13</f>
        <v>20.172000000000001</v>
      </c>
      <c r="P8" s="7">
        <f>Лист5!Q13</f>
        <v>26.85</v>
      </c>
      <c r="Q8" s="7">
        <f>Лист5!R13</f>
        <v>123.93199999999999</v>
      </c>
      <c r="R8" s="7">
        <f>Лист5!S13</f>
        <v>829.31</v>
      </c>
      <c r="S8" s="7">
        <f>Лист5!T13</f>
        <v>15.804</v>
      </c>
      <c r="T8" s="7">
        <f>Лист5!U13</f>
        <v>99.027999999999992</v>
      </c>
      <c r="U8" s="7">
        <f>Лист5!V13</f>
        <v>0.495</v>
      </c>
      <c r="V8" s="7">
        <f>Лист5!W13</f>
        <v>3.9530000000000003</v>
      </c>
      <c r="W8" s="7">
        <f>Лист5!X13</f>
        <v>543.41</v>
      </c>
      <c r="X8" s="7">
        <f>Лист5!Y13</f>
        <v>6.08</v>
      </c>
      <c r="Y8" s="7">
        <f>Лист5!Z13</f>
        <v>113.27</v>
      </c>
      <c r="Z8" s="7">
        <f>Лист5!AA13</f>
        <v>472.47</v>
      </c>
    </row>
    <row r="9" spans="1:27">
      <c r="A9" s="27">
        <v>6</v>
      </c>
      <c r="B9" s="7">
        <f>Лист6!C11</f>
        <v>18.82</v>
      </c>
      <c r="C9" s="7">
        <f>Лист6!D11</f>
        <v>18.52</v>
      </c>
      <c r="D9" s="7">
        <f>Лист6!E11</f>
        <v>85.88</v>
      </c>
      <c r="E9" s="7">
        <f>Лист6!F11</f>
        <v>570.79999999999995</v>
      </c>
      <c r="F9" s="7">
        <f>Лист6!G11</f>
        <v>0.69000000000000006</v>
      </c>
      <c r="G9" s="7">
        <f>Лист6!H11</f>
        <v>34.050000000000004</v>
      </c>
      <c r="H9" s="7">
        <f>Лист6!I11</f>
        <v>0.23400000000000001</v>
      </c>
      <c r="I9" s="7">
        <f>Лист6!J11</f>
        <v>13.2</v>
      </c>
      <c r="J9" s="7">
        <f>Лист6!K11</f>
        <v>116.53999999999999</v>
      </c>
      <c r="K9" s="7">
        <f>Лист6!L11</f>
        <v>1.44</v>
      </c>
      <c r="L9" s="7">
        <f>Лист6!M11</f>
        <v>44.760000000000005</v>
      </c>
      <c r="M9" s="7">
        <f>Лист6!N11</f>
        <v>222.46</v>
      </c>
      <c r="N9" s="7"/>
      <c r="O9" s="7">
        <f>Лист6!P11</f>
        <v>23.045000000000002</v>
      </c>
      <c r="P9" s="7">
        <f>Лист6!Q11</f>
        <v>20.57</v>
      </c>
      <c r="Q9" s="7">
        <f>Лист6!R11</f>
        <v>130.93</v>
      </c>
      <c r="R9" s="7">
        <f>Лист6!S11</f>
        <v>822.8</v>
      </c>
      <c r="S9" s="7">
        <f>Лист6!T11</f>
        <v>10.855</v>
      </c>
      <c r="T9" s="7">
        <f>Лист6!U11</f>
        <v>34.055</v>
      </c>
      <c r="U9" s="7">
        <f>Лист6!V11</f>
        <v>0.32499999999999996</v>
      </c>
      <c r="V9" s="7">
        <f>Лист6!W11</f>
        <v>13.25</v>
      </c>
      <c r="W9" s="7">
        <f>Лист6!X11</f>
        <v>180.52500000000001</v>
      </c>
      <c r="X9" s="7">
        <f>Лист6!Y11</f>
        <v>6.375</v>
      </c>
      <c r="Y9" s="7">
        <f>Лист6!Z11</f>
        <v>71.099999999999994</v>
      </c>
      <c r="Z9" s="7">
        <f>Лист6!AA11</f>
        <v>299.60500000000002</v>
      </c>
    </row>
    <row r="10" spans="1:27">
      <c r="A10" s="27">
        <v>7</v>
      </c>
      <c r="B10" s="7">
        <f>Лист7!C13</f>
        <v>17.911999999999999</v>
      </c>
      <c r="C10" s="7">
        <f>Лист7!D13</f>
        <v>18.93</v>
      </c>
      <c r="D10" s="7">
        <f>Лист7!E13</f>
        <v>101.80200000000001</v>
      </c>
      <c r="E10" s="7">
        <f>Лист7!F13</f>
        <v>643.9</v>
      </c>
      <c r="F10" s="7">
        <f>Лист7!G13</f>
        <v>14.053999999999998</v>
      </c>
      <c r="G10" s="7">
        <f>Лист7!H13</f>
        <v>49.018000000000001</v>
      </c>
      <c r="H10" s="7">
        <f>Лист7!I13</f>
        <v>0.17400000000000002</v>
      </c>
      <c r="I10" s="7">
        <f>Лист7!J13</f>
        <v>4.3330000000000002</v>
      </c>
      <c r="J10" s="7">
        <f>Лист7!K13</f>
        <v>351.65</v>
      </c>
      <c r="K10" s="7">
        <f>Лист7!L13</f>
        <v>6.2299999999999995</v>
      </c>
      <c r="L10" s="7">
        <f>Лист7!M13</f>
        <v>84.259999999999991</v>
      </c>
      <c r="M10" s="7">
        <f>Лист7!N13</f>
        <v>361.23</v>
      </c>
      <c r="N10" s="7"/>
      <c r="O10" s="7">
        <f>Лист7!P13</f>
        <v>23.212</v>
      </c>
      <c r="P10" s="7">
        <f>Лист7!Q13</f>
        <v>22.69</v>
      </c>
      <c r="Q10" s="7">
        <f>Лист7!R13</f>
        <v>113.22199999999999</v>
      </c>
      <c r="R10" s="7">
        <f>Лист7!S13</f>
        <v>737.3</v>
      </c>
      <c r="S10" s="7">
        <f>Лист7!T13</f>
        <v>14.413999999999998</v>
      </c>
      <c r="T10" s="7">
        <f>Лист7!U13</f>
        <v>57.417999999999999</v>
      </c>
      <c r="U10" s="7">
        <f>Лист7!V13</f>
        <v>0.249</v>
      </c>
      <c r="V10" s="7">
        <f>Лист7!W13</f>
        <v>3.9180000000000001</v>
      </c>
      <c r="W10" s="7">
        <f>Лист7!X13</f>
        <v>387.85</v>
      </c>
      <c r="X10" s="7">
        <f>Лист7!Y13</f>
        <v>6.5</v>
      </c>
      <c r="Y10" s="7">
        <f>Лист7!Z13</f>
        <v>99.06</v>
      </c>
      <c r="Z10" s="7">
        <f>Лист7!AA13</f>
        <v>415.98</v>
      </c>
    </row>
    <row r="11" spans="1:27">
      <c r="A11" s="27">
        <v>8</v>
      </c>
      <c r="B11" s="7">
        <f>Лист8!C11</f>
        <v>19.3</v>
      </c>
      <c r="C11" s="7">
        <f>Лист8!D11</f>
        <v>20.040000000000003</v>
      </c>
      <c r="D11" s="7">
        <f>Лист8!E11</f>
        <v>105.53</v>
      </c>
      <c r="E11" s="7">
        <f>Лист8!F11</f>
        <v>667.40000000000009</v>
      </c>
      <c r="F11" s="7">
        <f>Лист8!G11</f>
        <v>10.92</v>
      </c>
      <c r="G11" s="7">
        <f>Лист8!H11</f>
        <v>58.05</v>
      </c>
      <c r="H11" s="7">
        <f>Лист8!I11</f>
        <v>0.15</v>
      </c>
      <c r="I11" s="7">
        <f>Лист8!J11</f>
        <v>13.42</v>
      </c>
      <c r="J11" s="7">
        <f>Лист8!K11</f>
        <v>297.21999999999997</v>
      </c>
      <c r="K11" s="7">
        <f>Лист8!L11</f>
        <v>6.08</v>
      </c>
      <c r="L11" s="7">
        <f>Лист8!M11</f>
        <v>64.62</v>
      </c>
      <c r="M11" s="7">
        <f>Лист8!N11</f>
        <v>276.34000000000003</v>
      </c>
      <c r="N11" s="7"/>
      <c r="O11" s="7">
        <f>Лист8!P11</f>
        <v>21.45</v>
      </c>
      <c r="P11" s="7">
        <f>Лист8!Q11</f>
        <v>21.09</v>
      </c>
      <c r="Q11" s="7">
        <f>Лист8!R11</f>
        <v>123.155</v>
      </c>
      <c r="R11" s="7">
        <f>Лист8!S11</f>
        <v>833.4</v>
      </c>
      <c r="S11" s="7">
        <f>Лист8!T11</f>
        <v>11.07</v>
      </c>
      <c r="T11" s="7">
        <f>Лист8!U11</f>
        <v>64.05</v>
      </c>
      <c r="U11" s="7">
        <f>Лист8!V11</f>
        <v>0.16250000000000001</v>
      </c>
      <c r="V11" s="7">
        <f>Лист8!W11</f>
        <v>13.52</v>
      </c>
      <c r="W11" s="7">
        <f>Лист8!X11</f>
        <v>328.71999999999997</v>
      </c>
      <c r="X11" s="7">
        <f>Лист8!Y11</f>
        <v>6.33</v>
      </c>
      <c r="Y11" s="7">
        <f>Лист8!Z11</f>
        <v>72.02</v>
      </c>
      <c r="Z11" s="7">
        <f>Лист8!AA11</f>
        <v>308.94</v>
      </c>
    </row>
    <row r="12" spans="1:27">
      <c r="A12" s="27">
        <v>9</v>
      </c>
      <c r="B12" s="7">
        <f>Лист9!C12</f>
        <v>15.4</v>
      </c>
      <c r="C12" s="7">
        <f>Лист9!D12</f>
        <v>19.5</v>
      </c>
      <c r="D12" s="7">
        <f>Лист9!E12</f>
        <v>81.8</v>
      </c>
      <c r="E12" s="7">
        <f>Лист9!F12</f>
        <v>546.4</v>
      </c>
      <c r="F12" s="7">
        <f>Лист9!G12</f>
        <v>11.56</v>
      </c>
      <c r="G12" s="7">
        <f>Лист9!H12</f>
        <v>29.327000000000002</v>
      </c>
      <c r="H12" s="7">
        <f>Лист9!I12</f>
        <v>0.18</v>
      </c>
      <c r="I12" s="7">
        <f>Лист9!J12</f>
        <v>0.60000000000000009</v>
      </c>
      <c r="J12" s="7">
        <f>Лист9!K12</f>
        <v>414.76224999999999</v>
      </c>
      <c r="K12" s="7">
        <f>Лист9!L12</f>
        <v>6.36</v>
      </c>
      <c r="L12" s="7">
        <f>Лист9!M12</f>
        <v>59.960000000000008</v>
      </c>
      <c r="M12" s="7">
        <f>Лист9!N12</f>
        <v>258.56</v>
      </c>
      <c r="N12" s="7"/>
      <c r="O12" s="7">
        <f>Лист9!P12</f>
        <v>22.03</v>
      </c>
      <c r="P12" s="7">
        <f>Лист9!Q12</f>
        <v>18.53</v>
      </c>
      <c r="Q12" s="7">
        <f>Лист9!R12</f>
        <v>95.58</v>
      </c>
      <c r="R12" s="7">
        <f>Лист9!S12</f>
        <v>645.31999999999994</v>
      </c>
      <c r="S12" s="7">
        <f>Лист9!T12</f>
        <v>11.610000000000001</v>
      </c>
      <c r="T12" s="7">
        <f>Лист9!U12</f>
        <v>29.330000000000002</v>
      </c>
      <c r="U12" s="7">
        <f>Лист9!V12</f>
        <v>0.22399999999999998</v>
      </c>
      <c r="V12" s="7">
        <f>Лист9!W12</f>
        <v>0.78</v>
      </c>
      <c r="W12" s="7">
        <f>Лист9!X12</f>
        <v>442.41</v>
      </c>
      <c r="X12" s="7">
        <f>Лист9!Y12</f>
        <v>6.870000000000001</v>
      </c>
      <c r="Y12" s="7">
        <f>Лист9!Z12</f>
        <v>76.92</v>
      </c>
      <c r="Z12" s="7">
        <f>Лист9!AA12</f>
        <v>308.92</v>
      </c>
    </row>
    <row r="13" spans="1:27">
      <c r="A13" s="27">
        <v>10</v>
      </c>
      <c r="B13" s="7">
        <f>Лист10!C12</f>
        <v>19.5</v>
      </c>
      <c r="C13" s="7">
        <f>Лист10!D12</f>
        <v>19.420000000000002</v>
      </c>
      <c r="D13" s="7">
        <f>Лист10!E12</f>
        <v>104.6</v>
      </c>
      <c r="E13" s="7">
        <f>Лист10!F12</f>
        <v>623.05999999999995</v>
      </c>
      <c r="F13" s="7">
        <f>Лист10!G12</f>
        <v>10.029999999999999</v>
      </c>
      <c r="G13" s="7">
        <f>Лист10!H12</f>
        <v>0.09</v>
      </c>
      <c r="H13" s="7">
        <f>Лист10!I12</f>
        <v>0.11399999999999999</v>
      </c>
      <c r="I13" s="7">
        <f>Лист10!J12</f>
        <v>13</v>
      </c>
      <c r="J13" s="7">
        <f>Лист10!K12</f>
        <v>385.76000000000005</v>
      </c>
      <c r="K13" s="7">
        <f>Лист10!L12</f>
        <v>6.75</v>
      </c>
      <c r="L13" s="7">
        <f>Лист10!M12</f>
        <v>73.289999999999992</v>
      </c>
      <c r="M13" s="7">
        <f>Лист10!N12</f>
        <v>327.10999999999996</v>
      </c>
      <c r="N13" s="7"/>
      <c r="O13" s="7">
        <f>Лист10!P12</f>
        <v>20.45</v>
      </c>
      <c r="P13" s="7">
        <f>Лист10!Q12</f>
        <v>27.400000000000002</v>
      </c>
      <c r="Q13" s="7">
        <f>Лист10!R12</f>
        <v>148.91999999999999</v>
      </c>
      <c r="R13" s="7">
        <f>Лист10!S12</f>
        <v>941.02</v>
      </c>
      <c r="S13" s="7">
        <f>Лист10!T12</f>
        <v>10.029999999999999</v>
      </c>
      <c r="T13" s="7">
        <f>Лист10!U12</f>
        <v>0.10199999999999999</v>
      </c>
      <c r="U13" s="7">
        <f>Лист10!V12</f>
        <v>0.125</v>
      </c>
      <c r="V13" s="7">
        <f>Лист10!W12</f>
        <v>13</v>
      </c>
      <c r="W13" s="7">
        <f>Лист10!X12</f>
        <v>453.14</v>
      </c>
      <c r="X13" s="7">
        <f>Лист10!Y12</f>
        <v>7.1599999999999993</v>
      </c>
      <c r="Y13" s="7">
        <f>Лист10!Z12</f>
        <v>82.61</v>
      </c>
      <c r="Z13" s="7">
        <f>Лист10!AA12</f>
        <v>388.09000000000003</v>
      </c>
    </row>
    <row r="14" spans="1:27" ht="24" customHeight="1">
      <c r="A14" s="37" t="s">
        <v>37</v>
      </c>
      <c r="B14" s="48">
        <f>(B4+B5+B6+B7+B8+B9+B10+B11+B12+B13)/10</f>
        <v>17.533200000000001</v>
      </c>
      <c r="C14" s="48">
        <f t="shared" ref="C14:Z14" si="0">(C4+C5+C6+C7+C8+C9+C10+C11+C12+C13)/10</f>
        <v>18.701999999999998</v>
      </c>
      <c r="D14" s="48">
        <f t="shared" si="0"/>
        <v>95.387199999999993</v>
      </c>
      <c r="E14" s="48">
        <f t="shared" si="0"/>
        <v>606.79599999999994</v>
      </c>
      <c r="F14" s="48">
        <f t="shared" si="0"/>
        <v>9.0254999999999992</v>
      </c>
      <c r="G14" s="48">
        <f t="shared" si="0"/>
        <v>46.433199999999999</v>
      </c>
      <c r="H14" s="48">
        <f t="shared" si="0"/>
        <v>0.21363999999999997</v>
      </c>
      <c r="I14" s="48">
        <f t="shared" si="0"/>
        <v>7.152000000000001</v>
      </c>
      <c r="J14" s="48">
        <f t="shared" si="0"/>
        <v>318.50022499999994</v>
      </c>
      <c r="K14" s="48">
        <f t="shared" si="0"/>
        <v>4.9076000000000004</v>
      </c>
      <c r="L14" s="48">
        <f t="shared" si="0"/>
        <v>69.10799999999999</v>
      </c>
      <c r="M14" s="48">
        <f t="shared" si="0"/>
        <v>296.18100000000004</v>
      </c>
      <c r="N14" s="50"/>
      <c r="O14" s="48">
        <f t="shared" si="0"/>
        <v>22.185099999999998</v>
      </c>
      <c r="P14" s="48">
        <f t="shared" si="0"/>
        <v>23.655000000000001</v>
      </c>
      <c r="Q14" s="48">
        <f t="shared" si="0"/>
        <v>118.86009999999999</v>
      </c>
      <c r="R14" s="48">
        <f t="shared" si="0"/>
        <v>775.91049999999996</v>
      </c>
      <c r="S14" s="48">
        <f t="shared" si="0"/>
        <v>10.161366666666668</v>
      </c>
      <c r="T14" s="48">
        <f t="shared" si="0"/>
        <v>47.336266666666667</v>
      </c>
      <c r="U14" s="48">
        <f t="shared" si="0"/>
        <v>0.26005</v>
      </c>
      <c r="V14" s="48">
        <f t="shared" si="0"/>
        <v>6.7528999999999995</v>
      </c>
      <c r="W14" s="48">
        <f t="shared" si="0"/>
        <v>370.20749999999992</v>
      </c>
      <c r="X14" s="48">
        <f t="shared" si="0"/>
        <v>5.6294999999999984</v>
      </c>
      <c r="Y14" s="48">
        <f t="shared" si="0"/>
        <v>78.128</v>
      </c>
      <c r="Z14" s="48">
        <f t="shared" si="0"/>
        <v>341.96750000000009</v>
      </c>
    </row>
    <row r="15" spans="1:27" ht="21" customHeight="1">
      <c r="A15" s="26"/>
      <c r="B15" s="7"/>
      <c r="C15" s="7"/>
      <c r="D15" s="7"/>
      <c r="E15" s="7"/>
      <c r="F15" s="15"/>
      <c r="G15" s="15"/>
      <c r="H15" s="15"/>
      <c r="I15" s="15"/>
      <c r="J15" s="15"/>
      <c r="K15" s="15"/>
      <c r="L15" s="15"/>
      <c r="M15" s="15"/>
      <c r="N15" s="46"/>
      <c r="O15" s="7"/>
      <c r="P15" s="7"/>
      <c r="Q15" s="7"/>
      <c r="R15" s="7"/>
      <c r="S15" s="15"/>
      <c r="T15" s="15"/>
      <c r="U15" s="47"/>
      <c r="V15" s="47"/>
      <c r="W15" s="47"/>
      <c r="X15" s="47"/>
      <c r="Y15" s="47"/>
      <c r="Z15" s="47"/>
      <c r="AA15" s="26"/>
    </row>
    <row r="16" spans="1:27" ht="24" customHeight="1">
      <c r="A16" s="45" t="s">
        <v>38</v>
      </c>
      <c r="B16" s="85" t="s">
        <v>14</v>
      </c>
      <c r="C16" s="85"/>
      <c r="D16" s="85"/>
      <c r="E16" s="85"/>
      <c r="F16" s="85" t="s">
        <v>1</v>
      </c>
      <c r="G16" s="85"/>
      <c r="H16" s="85"/>
      <c r="I16" s="85"/>
      <c r="J16" s="85" t="s">
        <v>15</v>
      </c>
      <c r="K16" s="85"/>
      <c r="L16" s="85"/>
      <c r="M16" s="85"/>
      <c r="N16" s="29" t="s">
        <v>46</v>
      </c>
      <c r="O16" s="85" t="s">
        <v>14</v>
      </c>
      <c r="P16" s="85"/>
      <c r="Q16" s="85"/>
      <c r="R16" s="85"/>
      <c r="S16" s="85" t="s">
        <v>1</v>
      </c>
      <c r="T16" s="85"/>
      <c r="U16" s="85"/>
      <c r="V16" s="85"/>
      <c r="W16" s="85" t="s">
        <v>15</v>
      </c>
      <c r="X16" s="85"/>
      <c r="Y16" s="85"/>
      <c r="Z16" s="85"/>
    </row>
    <row r="17" spans="1:26">
      <c r="A17" s="1" t="s">
        <v>48</v>
      </c>
      <c r="B17" s="1" t="s">
        <v>3</v>
      </c>
      <c r="C17" s="1" t="s">
        <v>4</v>
      </c>
      <c r="D17" s="1" t="s">
        <v>5</v>
      </c>
      <c r="E17" s="1" t="s">
        <v>11</v>
      </c>
      <c r="F17" s="1" t="s">
        <v>7</v>
      </c>
      <c r="G17" s="1" t="s">
        <v>40</v>
      </c>
      <c r="H17" s="1" t="s">
        <v>6</v>
      </c>
      <c r="I17" s="1" t="s">
        <v>41</v>
      </c>
      <c r="J17" s="1" t="s">
        <v>8</v>
      </c>
      <c r="K17" s="1" t="s">
        <v>13</v>
      </c>
      <c r="L17" s="1" t="s">
        <v>43</v>
      </c>
      <c r="M17" s="1" t="s">
        <v>42</v>
      </c>
      <c r="N17" s="1"/>
      <c r="O17" s="1" t="s">
        <v>3</v>
      </c>
      <c r="P17" s="1" t="s">
        <v>4</v>
      </c>
      <c r="Q17" s="1" t="s">
        <v>5</v>
      </c>
      <c r="R17" s="1" t="s">
        <v>11</v>
      </c>
      <c r="S17" s="1" t="s">
        <v>7</v>
      </c>
      <c r="T17" s="1" t="s">
        <v>40</v>
      </c>
      <c r="U17" s="1" t="s">
        <v>6</v>
      </c>
      <c r="V17" s="1" t="s">
        <v>41</v>
      </c>
      <c r="W17" s="1" t="s">
        <v>8</v>
      </c>
      <c r="X17" s="1" t="s">
        <v>13</v>
      </c>
      <c r="Y17" s="1" t="s">
        <v>43</v>
      </c>
      <c r="Z17" s="1" t="s">
        <v>42</v>
      </c>
    </row>
    <row r="18" spans="1:26">
      <c r="A18" s="27">
        <v>1</v>
      </c>
      <c r="B18" s="7">
        <f>Лист1!C24</f>
        <v>24.23</v>
      </c>
      <c r="C18" s="7">
        <f>Лист1!D24</f>
        <v>25.1</v>
      </c>
      <c r="D18" s="7">
        <f>Лист1!E24</f>
        <v>103.16</v>
      </c>
      <c r="E18" s="7">
        <f>Лист1!F24</f>
        <v>832.4799999999999</v>
      </c>
      <c r="F18" s="7">
        <f>Лист1!G24</f>
        <v>4.5350000000000001</v>
      </c>
      <c r="G18" s="7">
        <f>Лист1!H24</f>
        <v>0.04</v>
      </c>
      <c r="H18" s="7">
        <f>Лист1!I24</f>
        <v>0.30000000000000004</v>
      </c>
      <c r="I18" s="7">
        <f>Лист1!J24</f>
        <v>4.9420000000000002</v>
      </c>
      <c r="J18" s="7">
        <f>Лист1!K24</f>
        <v>131.71199999999999</v>
      </c>
      <c r="K18" s="7">
        <f>Лист1!L24</f>
        <v>5.8200000000000012</v>
      </c>
      <c r="L18" s="7">
        <f>Лист1!M24</f>
        <v>115.21999999999998</v>
      </c>
      <c r="M18" s="7">
        <f>Лист1!N24</f>
        <v>341.9</v>
      </c>
      <c r="N18" s="7"/>
      <c r="O18" s="7">
        <f>Лист1!P24</f>
        <v>34.29</v>
      </c>
      <c r="P18" s="7">
        <f>Лист1!Q24</f>
        <v>42.54</v>
      </c>
      <c r="Q18" s="7">
        <f>Лист1!R24</f>
        <v>124.61000000000001</v>
      </c>
      <c r="R18" s="7">
        <f>Лист1!S24</f>
        <v>1048.8519999999999</v>
      </c>
      <c r="S18" s="7">
        <f>Лист1!T24</f>
        <v>6.41</v>
      </c>
      <c r="T18" s="7">
        <f>Лист1!U24</f>
        <v>0.06</v>
      </c>
      <c r="U18" s="7">
        <f>Лист1!V24</f>
        <v>0.41600000000000004</v>
      </c>
      <c r="V18" s="7">
        <f>Лист1!W24</f>
        <v>6.1420000000000003</v>
      </c>
      <c r="W18" s="7">
        <f>Лист1!X24</f>
        <v>174.47199999999998</v>
      </c>
      <c r="X18" s="7">
        <f>Лист1!Y24</f>
        <v>9.18</v>
      </c>
      <c r="Y18" s="7">
        <f>Лист1!Z24</f>
        <v>149.67999999999998</v>
      </c>
      <c r="Z18" s="7">
        <f>Лист1!AA24</f>
        <v>456.55999999999995</v>
      </c>
    </row>
    <row r="19" spans="1:26">
      <c r="A19" s="27">
        <v>2</v>
      </c>
      <c r="B19" s="7">
        <f>Лист2!C23</f>
        <v>24.529999999999998</v>
      </c>
      <c r="C19" s="7">
        <f>Лист2!D23</f>
        <v>23.674000000000003</v>
      </c>
      <c r="D19" s="7">
        <f>Лист2!E23</f>
        <v>95.65</v>
      </c>
      <c r="E19" s="7">
        <f>Лист2!F23</f>
        <v>800.56999999999994</v>
      </c>
      <c r="F19" s="7">
        <f>Лист2!G23</f>
        <v>47.5</v>
      </c>
      <c r="G19" s="7">
        <f>Лист2!H23</f>
        <v>2.98E-2</v>
      </c>
      <c r="H19" s="7">
        <f>Лист2!I23</f>
        <v>0.43700000000000006</v>
      </c>
      <c r="I19" s="7">
        <f>Лист2!J23</f>
        <v>0.35</v>
      </c>
      <c r="J19" s="7">
        <f>Лист2!K23</f>
        <v>122.62</v>
      </c>
      <c r="K19" s="7">
        <f>Лист2!L23</f>
        <v>95.05</v>
      </c>
      <c r="L19" s="7">
        <f>Лист2!M23</f>
        <v>97.570999999999984</v>
      </c>
      <c r="M19" s="7">
        <f>Лист2!N23</f>
        <v>406.96999999999991</v>
      </c>
      <c r="N19" s="7"/>
      <c r="O19" s="7">
        <f>Лист2!P23</f>
        <v>32.616666666666667</v>
      </c>
      <c r="P19" s="7">
        <f>Лист2!Q23</f>
        <v>28.753333333333334</v>
      </c>
      <c r="Q19" s="7">
        <f>Лист2!R23</f>
        <v>100.11666666666667</v>
      </c>
      <c r="R19" s="7">
        <f>Лист2!S23</f>
        <v>942.00666666666655</v>
      </c>
      <c r="S19" s="7">
        <f>Лист2!T23</f>
        <v>54.463333333333338</v>
      </c>
      <c r="T19" s="7">
        <f>Лист2!U23</f>
        <v>3.4799999999999998E-2</v>
      </c>
      <c r="U19" s="7">
        <f>Лист2!V23</f>
        <v>0.53733333333333333</v>
      </c>
      <c r="V19" s="7">
        <f>Лист2!W23</f>
        <v>0.3833333333333333</v>
      </c>
      <c r="W19" s="7">
        <f>Лист2!X23</f>
        <v>162.61333333333334</v>
      </c>
      <c r="X19" s="7">
        <f>Лист2!Y23</f>
        <v>127.86</v>
      </c>
      <c r="Y19" s="7">
        <f>Лист2!Z23</f>
        <v>124.05666666666666</v>
      </c>
      <c r="Z19" s="7">
        <f>Лист2!AA23</f>
        <v>479.01333333333332</v>
      </c>
    </row>
    <row r="20" spans="1:26">
      <c r="A20" s="27">
        <v>3</v>
      </c>
      <c r="B20" s="7">
        <f>Лист3!C22</f>
        <v>25.11</v>
      </c>
      <c r="C20" s="7">
        <f>Лист3!D22</f>
        <v>23.770000000000003</v>
      </c>
      <c r="D20" s="7">
        <f>Лист3!E22</f>
        <v>99.95</v>
      </c>
      <c r="E20" s="7">
        <f>Лист3!F22</f>
        <v>821.53999999999985</v>
      </c>
      <c r="F20" s="7">
        <f>Лист3!G22</f>
        <v>12.169091185410338</v>
      </c>
      <c r="G20" s="7">
        <f>Лист3!H22</f>
        <v>15.512802431610943</v>
      </c>
      <c r="H20" s="7">
        <f>Лист3!I22</f>
        <v>0.39688145896656535</v>
      </c>
      <c r="I20" s="7">
        <f>Лист3!J22</f>
        <v>4.1379696048632217</v>
      </c>
      <c r="J20" s="7">
        <f>Лист3!K22</f>
        <v>171.34972644376899</v>
      </c>
      <c r="K20" s="7">
        <f>Лист3!L22</f>
        <v>4.6466109422492403</v>
      </c>
      <c r="L20" s="7">
        <f>Лист3!M22</f>
        <v>96.980717325227957</v>
      </c>
      <c r="M20" s="7">
        <f>Лист3!N22</f>
        <v>385.28697264437682</v>
      </c>
      <c r="N20" s="7"/>
      <c r="O20" s="7">
        <f>Лист3!P22</f>
        <v>36.5</v>
      </c>
      <c r="P20" s="7">
        <f>Лист3!Q22</f>
        <v>38.44</v>
      </c>
      <c r="Q20" s="7">
        <f>Лист3!R22</f>
        <v>114</v>
      </c>
      <c r="R20" s="7">
        <f>Лист3!S22</f>
        <v>919.31999999999994</v>
      </c>
      <c r="S20" s="7">
        <f>Лист3!T22</f>
        <v>16.72</v>
      </c>
      <c r="T20" s="7">
        <f>Лист3!U22</f>
        <v>15.559999999999999</v>
      </c>
      <c r="U20" s="7">
        <f>Лист3!V22</f>
        <v>0.64200000000000002</v>
      </c>
      <c r="V20" s="7">
        <f>Лист3!W22</f>
        <v>5.52</v>
      </c>
      <c r="W20" s="7">
        <f>Лист3!X22</f>
        <v>150.85</v>
      </c>
      <c r="X20" s="7">
        <f>Лист3!Y22</f>
        <v>11.629999999999999</v>
      </c>
      <c r="Y20" s="7">
        <f>Лист3!Z22</f>
        <v>170.89999999999998</v>
      </c>
      <c r="Z20" s="7">
        <f>Лист3!AA22</f>
        <v>596.61</v>
      </c>
    </row>
    <row r="21" spans="1:26">
      <c r="A21" s="27">
        <v>4</v>
      </c>
      <c r="B21" s="7">
        <f>Лист4!C21</f>
        <v>26.26</v>
      </c>
      <c r="C21" s="7">
        <f>Лист4!D21</f>
        <v>25.48</v>
      </c>
      <c r="D21" s="7">
        <f>Лист4!E21</f>
        <v>105.07000000000001</v>
      </c>
      <c r="E21" s="7">
        <f>Лист4!F21</f>
        <v>800.87</v>
      </c>
      <c r="F21" s="7">
        <f>Лист4!G21</f>
        <v>25.21</v>
      </c>
      <c r="G21" s="7">
        <f>Лист4!H21</f>
        <v>14.41</v>
      </c>
      <c r="H21" s="7">
        <f>Лист4!I21</f>
        <v>0.48399999999999999</v>
      </c>
      <c r="I21" s="7">
        <f>Лист4!J21</f>
        <v>1.23</v>
      </c>
      <c r="J21" s="7">
        <f>Лист4!K21</f>
        <v>160.16</v>
      </c>
      <c r="K21" s="7">
        <f>Лист4!L21</f>
        <v>6.4900000000000011</v>
      </c>
      <c r="L21" s="7">
        <f>Лист4!M21</f>
        <v>95.679999999999993</v>
      </c>
      <c r="M21" s="7">
        <f>Лист4!N21</f>
        <v>574.23</v>
      </c>
      <c r="N21" s="7"/>
      <c r="O21" s="7">
        <f>Лист4!P21</f>
        <v>35.6</v>
      </c>
      <c r="P21" s="7">
        <f>Лист4!Q21</f>
        <v>31.500000000000004</v>
      </c>
      <c r="Q21" s="7">
        <f>Лист4!R21</f>
        <v>118.83333333333334</v>
      </c>
      <c r="R21" s="7">
        <f>Лист4!S21</f>
        <v>883.17000000000007</v>
      </c>
      <c r="S21" s="7">
        <f>Лист4!T21</f>
        <v>26.990000000000002</v>
      </c>
      <c r="T21" s="7">
        <f>Лист4!U21</f>
        <v>18.010000000000002</v>
      </c>
      <c r="U21" s="7">
        <f>Лист4!V21</f>
        <v>0.56999999999999995</v>
      </c>
      <c r="V21" s="7">
        <f>Лист4!W21</f>
        <v>3.02</v>
      </c>
      <c r="W21" s="7">
        <f>Лист4!X21</f>
        <v>228.63</v>
      </c>
      <c r="X21" s="7">
        <f>Лист4!Y21</f>
        <v>9.0932915753210146</v>
      </c>
      <c r="Y21" s="7">
        <f>Лист4!Z21</f>
        <v>118.61293141246477</v>
      </c>
      <c r="Z21" s="7">
        <f>Лист4!AA21</f>
        <v>657.47432978390225</v>
      </c>
    </row>
    <row r="22" spans="1:26">
      <c r="A22" s="27">
        <v>5</v>
      </c>
      <c r="B22" s="7">
        <f>Лист5!C23</f>
        <v>25.7</v>
      </c>
      <c r="C22" s="7">
        <f>Лист5!D23</f>
        <v>25.44</v>
      </c>
      <c r="D22" s="7">
        <f>Лист5!E23</f>
        <v>102.3</v>
      </c>
      <c r="E22" s="7">
        <f>Лист5!F23</f>
        <v>807.29</v>
      </c>
      <c r="F22" s="7">
        <f>Лист5!G23</f>
        <v>11.459</v>
      </c>
      <c r="G22" s="7">
        <f>Лист5!H23</f>
        <v>13.239999999999998</v>
      </c>
      <c r="H22" s="7">
        <f>Лист5!I23</f>
        <v>0.45300000000000007</v>
      </c>
      <c r="I22" s="7">
        <f>Лист5!J23</f>
        <v>2</v>
      </c>
      <c r="J22" s="7">
        <f>Лист5!K23</f>
        <v>231.76999999999998</v>
      </c>
      <c r="K22" s="7">
        <f>Лист5!L23</f>
        <v>5.6800000000000006</v>
      </c>
      <c r="L22" s="7">
        <f>Лист5!M23</f>
        <v>81.19</v>
      </c>
      <c r="M22" s="7">
        <f>Лист5!N23</f>
        <v>389.28</v>
      </c>
      <c r="N22" s="7"/>
      <c r="O22" s="7">
        <f>Лист5!P23</f>
        <v>35.86999999999999</v>
      </c>
      <c r="P22" s="7">
        <f>Лист5!Q23</f>
        <v>31.37</v>
      </c>
      <c r="Q22" s="7">
        <f>Лист5!R23</f>
        <v>233.86</v>
      </c>
      <c r="R22" s="7">
        <f>Лист5!S23</f>
        <v>923.77</v>
      </c>
      <c r="S22" s="7">
        <f>Лист5!T23</f>
        <v>13.199</v>
      </c>
      <c r="T22" s="7">
        <f>Лист5!U23</f>
        <v>13.26</v>
      </c>
      <c r="U22" s="7">
        <f>Лист5!V23</f>
        <v>0.42600000000000005</v>
      </c>
      <c r="V22" s="7">
        <f>Лист5!W23</f>
        <v>2.81</v>
      </c>
      <c r="W22" s="7">
        <f>Лист5!X23</f>
        <v>193.22</v>
      </c>
      <c r="X22" s="7">
        <f>Лист5!Y23</f>
        <v>9.0699999999999985</v>
      </c>
      <c r="Y22" s="7">
        <f>Лист5!Z23</f>
        <v>110.25999999999999</v>
      </c>
      <c r="Z22" s="7">
        <f>Лист5!AA23</f>
        <v>494.93999999999994</v>
      </c>
    </row>
    <row r="23" spans="1:26">
      <c r="A23" s="27">
        <v>6</v>
      </c>
      <c r="B23" s="7">
        <f>Лист6!C20</f>
        <v>24.519999999999996</v>
      </c>
      <c r="C23" s="7">
        <f>Лист6!D20</f>
        <v>22.734000000000005</v>
      </c>
      <c r="D23" s="7">
        <f>Лист6!E20</f>
        <v>106.185</v>
      </c>
      <c r="E23" s="7">
        <f>Лист6!F20</f>
        <v>801.99999999999989</v>
      </c>
      <c r="F23" s="7">
        <f>Лист6!G20</f>
        <v>43.85</v>
      </c>
      <c r="G23" s="7">
        <f>Лист6!H20</f>
        <v>4.9929999999999994</v>
      </c>
      <c r="H23" s="7">
        <f>Лист6!I20</f>
        <v>2.5329999999999999</v>
      </c>
      <c r="I23" s="7">
        <f>Лист6!J20</f>
        <v>0.42000000000000004</v>
      </c>
      <c r="J23" s="7">
        <f>Лист6!K20</f>
        <v>109.29999999999998</v>
      </c>
      <c r="K23" s="7">
        <f>Лист6!L20</f>
        <v>99</v>
      </c>
      <c r="L23" s="7">
        <f>Лист6!M20</f>
        <v>89.929999999999993</v>
      </c>
      <c r="M23" s="7">
        <f>Лист6!N20</f>
        <v>364.93699999999995</v>
      </c>
      <c r="N23" s="7"/>
      <c r="O23" s="7">
        <f>Лист6!P20</f>
        <v>29.456666666666667</v>
      </c>
      <c r="P23" s="7">
        <f>Лист6!Q20</f>
        <v>21.816666666666666</v>
      </c>
      <c r="Q23" s="7">
        <f>Лист6!R20</f>
        <v>102.48666666666666</v>
      </c>
      <c r="R23" s="7">
        <f>Лист6!S20</f>
        <v>785.09</v>
      </c>
      <c r="S23" s="7">
        <f>Лист6!T20</f>
        <v>50.033333333333331</v>
      </c>
      <c r="T23" s="7">
        <f>Лист6!U20</f>
        <v>5.569</v>
      </c>
      <c r="U23" s="7">
        <f>Лист6!V20</f>
        <v>2.7633333333333332</v>
      </c>
      <c r="V23" s="7">
        <f>Лист6!W20</f>
        <v>0.55333333333333334</v>
      </c>
      <c r="W23" s="7">
        <f>Лист6!X20</f>
        <v>135.49333333333334</v>
      </c>
      <c r="X23" s="7">
        <f>Лист6!Y20</f>
        <v>132.21999999999997</v>
      </c>
      <c r="Y23" s="7">
        <f>Лист6!Z20</f>
        <v>107.75666666666666</v>
      </c>
      <c r="Z23" s="7">
        <f>Лист6!AA20</f>
        <v>502.54933333333327</v>
      </c>
    </row>
    <row r="24" spans="1:26">
      <c r="A24" s="27">
        <v>7</v>
      </c>
      <c r="B24" s="7">
        <f>Лист7!C22</f>
        <v>22.95</v>
      </c>
      <c r="C24" s="7">
        <f>Лист7!D22</f>
        <v>25.280000000000005</v>
      </c>
      <c r="D24" s="7">
        <f>Лист7!E22</f>
        <v>101.50999999999999</v>
      </c>
      <c r="E24" s="7">
        <f>Лист7!F22</f>
        <v>822.52999999999986</v>
      </c>
      <c r="F24" s="7">
        <f>Лист7!G22</f>
        <v>24.965908814589667</v>
      </c>
      <c r="G24" s="7">
        <f>Лист7!H22</f>
        <v>31.595197568389057</v>
      </c>
      <c r="H24" s="7">
        <f>Лист7!I22</f>
        <v>0.52311854103343469</v>
      </c>
      <c r="I24" s="7">
        <f>Лист7!J22</f>
        <v>4.7880303951367784</v>
      </c>
      <c r="J24" s="7">
        <f>Лист7!K22</f>
        <v>132.78027355623101</v>
      </c>
      <c r="K24" s="7">
        <f>Лист7!L22</f>
        <v>5.6943890577507599</v>
      </c>
      <c r="L24" s="7">
        <f>Лист7!M22</f>
        <v>95.167282674772039</v>
      </c>
      <c r="M24" s="7">
        <f>Лист7!N22</f>
        <v>317.04502735562306</v>
      </c>
      <c r="N24" s="7"/>
      <c r="O24" s="7">
        <f>Лист7!P22</f>
        <v>18.25</v>
      </c>
      <c r="P24" s="7">
        <f>Лист7!Q22</f>
        <v>31.68</v>
      </c>
      <c r="Q24" s="7">
        <f>Лист7!R22</f>
        <v>93.34</v>
      </c>
      <c r="R24" s="7">
        <f>Лист7!S22</f>
        <v>755.14999999999986</v>
      </c>
      <c r="S24" s="7">
        <f>Лист7!T22</f>
        <v>27.325000000000003</v>
      </c>
      <c r="T24" s="7">
        <f>Лист7!U22</f>
        <v>31.548000000000002</v>
      </c>
      <c r="U24" s="7">
        <f>Лист7!V22</f>
        <v>0.57799999999999996</v>
      </c>
      <c r="V24" s="7">
        <f>Лист7!W22</f>
        <v>5.29</v>
      </c>
      <c r="W24" s="7">
        <f>Лист7!X22</f>
        <v>157.68</v>
      </c>
      <c r="X24" s="7">
        <f>Лист7!Y22</f>
        <v>8.2909999999999986</v>
      </c>
      <c r="Y24" s="7">
        <f>Лист7!Z22</f>
        <v>111.92</v>
      </c>
      <c r="Z24" s="7">
        <f>Лист7!AA22</f>
        <v>358.71</v>
      </c>
    </row>
    <row r="25" spans="1:26">
      <c r="A25" s="27">
        <v>8</v>
      </c>
      <c r="B25" s="7">
        <f>Лист8!C20</f>
        <v>23.18</v>
      </c>
      <c r="C25" s="7">
        <f>Лист8!D20</f>
        <v>24.130000000000003</v>
      </c>
      <c r="D25" s="7">
        <f>Лист8!E20</f>
        <v>105.11000000000001</v>
      </c>
      <c r="E25" s="7">
        <f>Лист8!F20</f>
        <v>808.81</v>
      </c>
      <c r="F25" s="7">
        <f>Лист8!G20</f>
        <v>13.836999999999998</v>
      </c>
      <c r="G25" s="7">
        <f>Лист8!H20</f>
        <v>31.860000000000003</v>
      </c>
      <c r="H25" s="7">
        <f>Лист8!I20</f>
        <v>0.36199999999999999</v>
      </c>
      <c r="I25" s="7">
        <f>Лист8!J20</f>
        <v>1.22</v>
      </c>
      <c r="J25" s="7">
        <f>Лист8!K20</f>
        <v>222.67</v>
      </c>
      <c r="K25" s="7">
        <f>Лист8!L20</f>
        <v>6.2400000000000011</v>
      </c>
      <c r="L25" s="7">
        <f>Лист8!M20</f>
        <v>105.24</v>
      </c>
      <c r="M25" s="7">
        <f>Лист8!N20</f>
        <v>414.35</v>
      </c>
      <c r="N25" s="7"/>
      <c r="O25" s="7">
        <f>Лист8!P20</f>
        <v>26.42</v>
      </c>
      <c r="P25" s="7">
        <f>Лист8!Q20</f>
        <v>26.754000000000001</v>
      </c>
      <c r="Q25" s="7">
        <f>Лист8!R20</f>
        <v>107.04599999999999</v>
      </c>
      <c r="R25" s="7">
        <f>Лист8!S20</f>
        <v>901.91</v>
      </c>
      <c r="S25" s="7">
        <f>Лист8!T20</f>
        <v>14.579000000000001</v>
      </c>
      <c r="T25" s="7">
        <f>Лист8!U20</f>
        <v>31.882000000000001</v>
      </c>
      <c r="U25" s="7">
        <f>Лист8!V20</f>
        <v>0.41400000000000003</v>
      </c>
      <c r="V25" s="7">
        <f>Лист8!W20</f>
        <v>1.492</v>
      </c>
      <c r="W25" s="7">
        <f>Лист8!X20</f>
        <v>249.34199999999998</v>
      </c>
      <c r="X25" s="7">
        <f>Лист8!Y20</f>
        <v>8.8019999999999996</v>
      </c>
      <c r="Y25" s="7">
        <f>Лист8!Z20</f>
        <v>111.964</v>
      </c>
      <c r="Z25" s="7">
        <f>Лист8!AA20</f>
        <v>525.702</v>
      </c>
    </row>
    <row r="26" spans="1:26">
      <c r="A26" s="27">
        <v>9</v>
      </c>
      <c r="B26" s="7">
        <f>Лист9!C21</f>
        <v>24.68</v>
      </c>
      <c r="C26" s="7">
        <f>Лист9!D21</f>
        <v>24.400000000000002</v>
      </c>
      <c r="D26" s="7">
        <f>Лист9!E21</f>
        <v>109.60000000000001</v>
      </c>
      <c r="E26" s="7">
        <f>Лист9!F21</f>
        <v>807.15</v>
      </c>
      <c r="F26" s="7">
        <f>Лист9!G21</f>
        <v>18.11</v>
      </c>
      <c r="G26" s="7">
        <f>Лист9!H21</f>
        <v>72.400000000000006</v>
      </c>
      <c r="H26" s="7">
        <f>Лист9!I21</f>
        <v>0.57400000000000007</v>
      </c>
      <c r="I26" s="7">
        <f>Лист9!J21</f>
        <v>0.08</v>
      </c>
      <c r="J26" s="7">
        <f>Лист9!K21</f>
        <v>134.16</v>
      </c>
      <c r="K26" s="7">
        <f>Лист9!L21</f>
        <v>7.9300000000000006</v>
      </c>
      <c r="L26" s="7">
        <f>Лист9!M21</f>
        <v>149.17999999999998</v>
      </c>
      <c r="M26" s="7">
        <f>Лист9!N21</f>
        <v>421.40999999999997</v>
      </c>
      <c r="N26" s="7"/>
      <c r="O26" s="7">
        <f>Лист9!P21</f>
        <v>21.580000000000002</v>
      </c>
      <c r="P26" s="7">
        <f>Лист9!Q21</f>
        <v>35.9</v>
      </c>
      <c r="Q26" s="7">
        <f>Лист9!R21</f>
        <v>623.82000000000005</v>
      </c>
      <c r="R26" s="7">
        <f>Лист9!S21</f>
        <v>990.33</v>
      </c>
      <c r="S26" s="7">
        <f>Лист9!T21</f>
        <v>26.520000000000003</v>
      </c>
      <c r="T26" s="7">
        <f>Лист9!U21</f>
        <v>93.2</v>
      </c>
      <c r="U26" s="7">
        <f>Лист9!V21</f>
        <v>0.74</v>
      </c>
      <c r="V26" s="7">
        <f>Лист9!W21</f>
        <v>0.08</v>
      </c>
      <c r="W26" s="7">
        <f>Лист9!X21</f>
        <v>179.24</v>
      </c>
      <c r="X26" s="7">
        <f>Лист9!Y21</f>
        <v>11.749999999999998</v>
      </c>
      <c r="Y26" s="7">
        <f>Лист9!Z21</f>
        <v>193.53399999999996</v>
      </c>
      <c r="Z26" s="7">
        <f>Лист9!AA21</f>
        <v>538.62999999999988</v>
      </c>
    </row>
    <row r="27" spans="1:26">
      <c r="A27" s="27">
        <v>10</v>
      </c>
      <c r="B27" s="7">
        <f>Лист10!C23</f>
        <v>25.81</v>
      </c>
      <c r="C27" s="7">
        <f>Лист10!D23</f>
        <v>27.184000000000005</v>
      </c>
      <c r="D27" s="7">
        <f>Лист10!E23</f>
        <v>105.22</v>
      </c>
      <c r="E27" s="7">
        <f>Лист10!F23</f>
        <v>851.43999999999983</v>
      </c>
      <c r="F27" s="7">
        <f>Лист10!G23</f>
        <v>57.39</v>
      </c>
      <c r="G27" s="7">
        <f>Лист10!H23</f>
        <v>0.34499999999999997</v>
      </c>
      <c r="H27" s="7">
        <f>Лист10!I23</f>
        <v>0.24</v>
      </c>
      <c r="I27" s="7">
        <f>Лист10!J23</f>
        <v>1.8739999999999999</v>
      </c>
      <c r="J27" s="7">
        <f>Лист10!K23</f>
        <v>156.35000000000002</v>
      </c>
      <c r="K27" s="7">
        <f>Лист10!L23</f>
        <v>6.3270000000000008</v>
      </c>
      <c r="L27" s="7">
        <f>Лист10!M23</f>
        <v>101.63099999999999</v>
      </c>
      <c r="M27" s="7">
        <f>Лист10!N23</f>
        <v>150.82999999999998</v>
      </c>
      <c r="N27" s="7"/>
      <c r="O27" s="7">
        <f>Лист10!P23</f>
        <v>38.819999999999993</v>
      </c>
      <c r="P27" s="7">
        <f>Лист10!Q23</f>
        <v>28.584</v>
      </c>
      <c r="Q27" s="7">
        <f>Лист10!R23</f>
        <v>99.14</v>
      </c>
      <c r="R27" s="7">
        <f>Лист10!S23</f>
        <v>903.57999999999993</v>
      </c>
      <c r="S27" s="7">
        <f>Лист10!T23</f>
        <v>39.330000000000005</v>
      </c>
      <c r="T27" s="7">
        <f>Лист10!U23</f>
        <v>0.32200000000000001</v>
      </c>
      <c r="U27" s="7">
        <f>Лист10!V23</f>
        <v>0.504</v>
      </c>
      <c r="V27" s="7">
        <f>Лист10!W23</f>
        <v>2.964</v>
      </c>
      <c r="W27" s="7">
        <f>Лист10!X23</f>
        <v>321.26</v>
      </c>
      <c r="X27" s="7">
        <f>Лист10!Y23</f>
        <v>100.69</v>
      </c>
      <c r="Y27" s="7">
        <f>Лист10!Z23</f>
        <v>180.27</v>
      </c>
      <c r="Z27" s="7">
        <f>Лист10!AA23</f>
        <v>293.02499999999998</v>
      </c>
    </row>
    <row r="28" spans="1:26" ht="22.5" customHeight="1">
      <c r="A28" s="37" t="s">
        <v>37</v>
      </c>
      <c r="B28" s="48">
        <f>(B18+B19+B20+B21+B22+B23+B24+B25+B26+B27)/10</f>
        <v>24.697000000000003</v>
      </c>
      <c r="C28" s="48">
        <f t="shared" ref="C28:Z28" si="1">(C18+C19+C20+C21+C22+C23+C24+C25+C26+C27)/10</f>
        <v>24.719200000000001</v>
      </c>
      <c r="D28" s="48">
        <f t="shared" si="1"/>
        <v>103.37550000000002</v>
      </c>
      <c r="E28" s="48">
        <f t="shared" si="1"/>
        <v>815.46799999999973</v>
      </c>
      <c r="F28" s="48">
        <f t="shared" si="1"/>
        <v>25.9026</v>
      </c>
      <c r="G28" s="48">
        <f t="shared" si="1"/>
        <v>18.44258</v>
      </c>
      <c r="H28" s="48">
        <f t="shared" si="1"/>
        <v>0.63030000000000008</v>
      </c>
      <c r="I28" s="48">
        <f t="shared" si="1"/>
        <v>2.1041999999999996</v>
      </c>
      <c r="J28" s="48">
        <f t="shared" si="1"/>
        <v>157.28720000000004</v>
      </c>
      <c r="K28" s="48">
        <f t="shared" si="1"/>
        <v>24.287800000000001</v>
      </c>
      <c r="L28" s="48">
        <f t="shared" si="1"/>
        <v>102.779</v>
      </c>
      <c r="M28" s="48">
        <f t="shared" si="1"/>
        <v>376.62389999999994</v>
      </c>
      <c r="N28" s="49"/>
      <c r="O28" s="48">
        <f t="shared" si="1"/>
        <v>30.940333333333331</v>
      </c>
      <c r="P28" s="48">
        <f t="shared" si="1"/>
        <v>31.733800000000002</v>
      </c>
      <c r="Q28" s="48">
        <f t="shared" si="1"/>
        <v>171.7252666666667</v>
      </c>
      <c r="R28" s="48">
        <f t="shared" si="1"/>
        <v>905.31786666666665</v>
      </c>
      <c r="S28" s="48">
        <f t="shared" si="1"/>
        <v>27.556966666666671</v>
      </c>
      <c r="T28" s="48">
        <f t="shared" si="1"/>
        <v>20.944580000000002</v>
      </c>
      <c r="U28" s="48">
        <f t="shared" si="1"/>
        <v>0.75906666666666678</v>
      </c>
      <c r="V28" s="48">
        <f t="shared" si="1"/>
        <v>2.8254666666666663</v>
      </c>
      <c r="W28" s="48">
        <f t="shared" si="1"/>
        <v>195.28006666666664</v>
      </c>
      <c r="X28" s="48">
        <f t="shared" si="1"/>
        <v>42.858629157532093</v>
      </c>
      <c r="Y28" s="48">
        <f t="shared" si="1"/>
        <v>137.89542647457978</v>
      </c>
      <c r="Z28" s="48">
        <f t="shared" si="1"/>
        <v>490.32139964505689</v>
      </c>
    </row>
    <row r="29" spans="1:26">
      <c r="B29" s="31"/>
      <c r="C29" s="31"/>
      <c r="D29" s="31"/>
      <c r="E29" s="3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6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6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6">
      <c r="Y32" t="s">
        <v>114</v>
      </c>
    </row>
  </sheetData>
  <mergeCells count="12">
    <mergeCell ref="W16:Z16"/>
    <mergeCell ref="B16:E16"/>
    <mergeCell ref="F16:I16"/>
    <mergeCell ref="J16:M16"/>
    <mergeCell ref="O16:R16"/>
    <mergeCell ref="S16:V16"/>
    <mergeCell ref="W2:Z2"/>
    <mergeCell ref="B2:E2"/>
    <mergeCell ref="F2:I2"/>
    <mergeCell ref="J2:M2"/>
    <mergeCell ref="O2:R2"/>
    <mergeCell ref="S2:V2"/>
  </mergeCells>
  <pageMargins left="0.70866141732283472" right="0.70866141732283472" top="0.74803149606299213" bottom="0.74803149606299213" header="0.31496062992125984" footer="0.31496062992125984"/>
  <pageSetup paperSize="9" scale="10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"/>
  <sheetViews>
    <sheetView workbookViewId="0">
      <selection activeCell="F24" sqref="F24"/>
    </sheetView>
  </sheetViews>
  <sheetFormatPr defaultRowHeight="15"/>
  <cols>
    <col min="1" max="1" width="31.85546875" customWidth="1"/>
    <col min="2" max="2" width="9.28515625" customWidth="1"/>
    <col min="3" max="5" width="3.42578125" customWidth="1"/>
    <col min="6" max="6" width="5.5703125" customWidth="1"/>
    <col min="7" max="13" width="3.42578125" customWidth="1"/>
    <col min="14" max="14" width="6.7109375" customWidth="1"/>
    <col min="15" max="15" width="8.7109375" customWidth="1"/>
    <col min="16" max="16" width="4.28515625" customWidth="1"/>
    <col min="17" max="18" width="3.42578125" customWidth="1"/>
    <col min="19" max="19" width="5.28515625" customWidth="1"/>
    <col min="20" max="25" width="3.42578125" customWidth="1"/>
    <col min="26" max="26" width="4.28515625" customWidth="1"/>
    <col min="27" max="27" width="5" customWidth="1"/>
  </cols>
  <sheetData>
    <row r="1" spans="1:27">
      <c r="A1" s="24" t="s">
        <v>123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>
      <c r="A2" s="25" t="s">
        <v>21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7">
      <c r="A3" s="1" t="s">
        <v>0</v>
      </c>
      <c r="B3" s="29" t="s">
        <v>38</v>
      </c>
      <c r="C3" s="78" t="s">
        <v>14</v>
      </c>
      <c r="D3" s="79"/>
      <c r="E3" s="79"/>
      <c r="F3" s="80"/>
      <c r="G3" s="81" t="s">
        <v>1</v>
      </c>
      <c r="H3" s="81"/>
      <c r="I3" s="81"/>
      <c r="J3" s="81"/>
      <c r="K3" s="81" t="s">
        <v>15</v>
      </c>
      <c r="L3" s="81"/>
      <c r="M3" s="81"/>
      <c r="N3" s="81"/>
      <c r="O3" s="29" t="s">
        <v>39</v>
      </c>
      <c r="P3" s="78" t="s">
        <v>14</v>
      </c>
      <c r="Q3" s="79"/>
      <c r="R3" s="79"/>
      <c r="S3" s="80"/>
      <c r="T3" s="81" t="s">
        <v>1</v>
      </c>
      <c r="U3" s="81"/>
      <c r="V3" s="81"/>
      <c r="W3" s="81"/>
      <c r="X3" s="81" t="s">
        <v>15</v>
      </c>
      <c r="Y3" s="81"/>
      <c r="Z3" s="81"/>
      <c r="AA3" s="81"/>
    </row>
    <row r="4" spans="1:27">
      <c r="A4" s="1" t="s">
        <v>2</v>
      </c>
      <c r="B4" s="1" t="s">
        <v>12</v>
      </c>
      <c r="C4" s="1" t="s">
        <v>3</v>
      </c>
      <c r="D4" s="1" t="s">
        <v>4</v>
      </c>
      <c r="E4" s="1" t="s">
        <v>5</v>
      </c>
      <c r="F4" s="1" t="s">
        <v>11</v>
      </c>
      <c r="G4" s="1" t="s">
        <v>7</v>
      </c>
      <c r="H4" s="1" t="s">
        <v>40</v>
      </c>
      <c r="I4" s="1" t="s">
        <v>6</v>
      </c>
      <c r="J4" s="1" t="s">
        <v>41</v>
      </c>
      <c r="K4" s="1" t="s">
        <v>8</v>
      </c>
      <c r="L4" s="1" t="s">
        <v>13</v>
      </c>
      <c r="M4" s="1" t="s">
        <v>43</v>
      </c>
      <c r="N4" s="1" t="s">
        <v>42</v>
      </c>
      <c r="O4" s="1" t="s">
        <v>12</v>
      </c>
      <c r="P4" s="1" t="s">
        <v>3</v>
      </c>
      <c r="Q4" s="1" t="s">
        <v>4</v>
      </c>
      <c r="R4" s="1" t="s">
        <v>5</v>
      </c>
      <c r="S4" s="1" t="s">
        <v>11</v>
      </c>
      <c r="T4" s="1" t="s">
        <v>7</v>
      </c>
      <c r="U4" s="1" t="s">
        <v>40</v>
      </c>
      <c r="V4" s="1" t="s">
        <v>6</v>
      </c>
      <c r="W4" s="1" t="s">
        <v>41</v>
      </c>
      <c r="X4" s="1" t="s">
        <v>8</v>
      </c>
      <c r="Y4" s="1" t="s">
        <v>13</v>
      </c>
      <c r="Z4" s="1" t="s">
        <v>43</v>
      </c>
      <c r="AA4" s="1" t="s">
        <v>42</v>
      </c>
    </row>
    <row r="5" spans="1:27" ht="25.5" customHeight="1">
      <c r="A5" s="38" t="s">
        <v>71</v>
      </c>
      <c r="B5" s="16" t="s">
        <v>59</v>
      </c>
      <c r="C5" s="11">
        <v>8.5</v>
      </c>
      <c r="D5" s="11">
        <v>5.5</v>
      </c>
      <c r="E5" s="11">
        <v>24.5</v>
      </c>
      <c r="F5" s="11">
        <v>145</v>
      </c>
      <c r="G5" s="11">
        <v>2.19</v>
      </c>
      <c r="H5" s="11">
        <v>4.2999999999999997E-2</v>
      </c>
      <c r="I5" s="11">
        <v>0.184</v>
      </c>
      <c r="J5" s="11">
        <v>0.32500000000000001</v>
      </c>
      <c r="K5" s="11">
        <v>102.35</v>
      </c>
      <c r="L5" s="11">
        <v>0.73599999999999999</v>
      </c>
      <c r="M5" s="11">
        <v>22.54</v>
      </c>
      <c r="N5" s="11">
        <v>266.8</v>
      </c>
      <c r="O5" s="16" t="s">
        <v>57</v>
      </c>
      <c r="P5" s="11">
        <v>17.43</v>
      </c>
      <c r="Q5" s="11">
        <v>9.4</v>
      </c>
      <c r="R5" s="11">
        <v>40.049999999999997</v>
      </c>
      <c r="S5" s="11">
        <v>325.02999999999997</v>
      </c>
      <c r="T5" s="11">
        <v>2.29</v>
      </c>
      <c r="U5" s="11">
        <v>0.105</v>
      </c>
      <c r="V5" s="11">
        <v>0.23</v>
      </c>
      <c r="W5" s="11">
        <v>0.4</v>
      </c>
      <c r="X5" s="11">
        <v>124.7</v>
      </c>
      <c r="Y5" s="11">
        <v>0.9</v>
      </c>
      <c r="Z5" s="11">
        <v>39.47</v>
      </c>
      <c r="AA5" s="11">
        <v>283.69</v>
      </c>
    </row>
    <row r="6" spans="1:27" ht="13.5" customHeight="1">
      <c r="A6" s="3" t="s">
        <v>52</v>
      </c>
      <c r="B6" s="16">
        <v>20</v>
      </c>
      <c r="C6" s="11">
        <v>2.8</v>
      </c>
      <c r="D6" s="11">
        <v>5.2</v>
      </c>
      <c r="E6" s="11">
        <v>0</v>
      </c>
      <c r="F6" s="11">
        <v>68.599999999999994</v>
      </c>
      <c r="G6" s="11">
        <v>0.1</v>
      </c>
      <c r="H6" s="11">
        <v>25</v>
      </c>
      <c r="I6" s="11">
        <v>0</v>
      </c>
      <c r="J6" s="11">
        <v>0</v>
      </c>
      <c r="K6" s="11">
        <v>180</v>
      </c>
      <c r="L6" s="11">
        <v>0.2</v>
      </c>
      <c r="M6" s="11">
        <v>9</v>
      </c>
      <c r="N6" s="11">
        <v>113</v>
      </c>
      <c r="O6" s="16">
        <v>20</v>
      </c>
      <c r="P6" s="11">
        <v>5.0999999999999996</v>
      </c>
      <c r="Q6" s="11">
        <v>5.2</v>
      </c>
      <c r="R6" s="11">
        <v>0</v>
      </c>
      <c r="S6" s="11">
        <v>68.599999999999994</v>
      </c>
      <c r="T6" s="11">
        <v>0.1</v>
      </c>
      <c r="U6" s="11">
        <v>25</v>
      </c>
      <c r="V6" s="11">
        <v>0</v>
      </c>
      <c r="W6" s="11">
        <v>0</v>
      </c>
      <c r="X6" s="11">
        <v>180</v>
      </c>
      <c r="Y6" s="11">
        <v>0.2</v>
      </c>
      <c r="Z6" s="11">
        <v>9</v>
      </c>
      <c r="AA6" s="11">
        <v>113</v>
      </c>
    </row>
    <row r="7" spans="1:27">
      <c r="A7" s="3" t="s">
        <v>58</v>
      </c>
      <c r="B7" s="5">
        <v>200</v>
      </c>
      <c r="C7" s="11">
        <v>2.0099999999999998</v>
      </c>
      <c r="D7" s="11">
        <v>2.39</v>
      </c>
      <c r="E7" s="11">
        <v>19.5</v>
      </c>
      <c r="F7" s="11">
        <v>105.69</v>
      </c>
      <c r="G7" s="11">
        <v>0.28000000000000003</v>
      </c>
      <c r="H7" s="11">
        <v>0.01</v>
      </c>
      <c r="I7" s="11">
        <v>0.02</v>
      </c>
      <c r="J7" s="11">
        <v>0.05</v>
      </c>
      <c r="K7" s="11">
        <v>88.96</v>
      </c>
      <c r="L7" s="11">
        <v>0</v>
      </c>
      <c r="M7" s="11">
        <v>9.52</v>
      </c>
      <c r="N7" s="11">
        <v>64.12</v>
      </c>
      <c r="O7" s="5">
        <v>200</v>
      </c>
      <c r="P7" s="11">
        <v>2.0099999999999998</v>
      </c>
      <c r="Q7" s="11">
        <v>2.39</v>
      </c>
      <c r="R7" s="11">
        <v>25.65</v>
      </c>
      <c r="S7" s="11">
        <v>131.87</v>
      </c>
      <c r="T7" s="11">
        <v>0.28000000000000003</v>
      </c>
      <c r="U7" s="11">
        <v>0.01</v>
      </c>
      <c r="V7" s="11">
        <v>0.02</v>
      </c>
      <c r="W7" s="11">
        <v>0.05</v>
      </c>
      <c r="X7" s="11">
        <v>88.96</v>
      </c>
      <c r="Y7" s="11">
        <v>0</v>
      </c>
      <c r="Z7" s="11">
        <v>9.52</v>
      </c>
      <c r="AA7" s="11">
        <v>64.12</v>
      </c>
    </row>
    <row r="8" spans="1:27">
      <c r="A8" s="3" t="s">
        <v>19</v>
      </c>
      <c r="B8" s="5">
        <v>40</v>
      </c>
      <c r="C8" s="13">
        <v>3</v>
      </c>
      <c r="D8" s="13">
        <v>0.3</v>
      </c>
      <c r="E8" s="13">
        <v>20</v>
      </c>
      <c r="F8" s="13">
        <v>94</v>
      </c>
      <c r="G8" s="13">
        <v>0</v>
      </c>
      <c r="H8" s="13">
        <v>0</v>
      </c>
      <c r="I8" s="13">
        <v>4.3999999999999997E-2</v>
      </c>
      <c r="J8" s="13">
        <v>0</v>
      </c>
      <c r="K8" s="13">
        <v>8</v>
      </c>
      <c r="L8" s="13">
        <v>0.4</v>
      </c>
      <c r="M8" s="13">
        <v>13.6</v>
      </c>
      <c r="N8" s="13">
        <v>30.4</v>
      </c>
      <c r="O8" s="5">
        <v>50</v>
      </c>
      <c r="P8" s="13">
        <v>3.8</v>
      </c>
      <c r="Q8" s="13">
        <v>0.4</v>
      </c>
      <c r="R8" s="13">
        <v>24.6</v>
      </c>
      <c r="S8" s="13">
        <v>117.5</v>
      </c>
      <c r="T8" s="13">
        <v>0</v>
      </c>
      <c r="U8" s="13">
        <v>0</v>
      </c>
      <c r="V8" s="13">
        <v>5.5E-2</v>
      </c>
      <c r="W8" s="13">
        <v>0</v>
      </c>
      <c r="X8" s="13">
        <v>10</v>
      </c>
      <c r="Y8" s="13">
        <v>0.55000000000000004</v>
      </c>
      <c r="Z8" s="13">
        <v>17</v>
      </c>
      <c r="AA8" s="13">
        <v>38</v>
      </c>
    </row>
    <row r="9" spans="1:27">
      <c r="A9" s="3" t="s">
        <v>18</v>
      </c>
      <c r="B9" s="16">
        <v>10</v>
      </c>
      <c r="C9" s="11">
        <v>0.05</v>
      </c>
      <c r="D9" s="11">
        <v>5.2</v>
      </c>
      <c r="E9" s="11">
        <v>0.08</v>
      </c>
      <c r="F9" s="11">
        <v>74.8</v>
      </c>
      <c r="G9" s="11">
        <v>0</v>
      </c>
      <c r="H9" s="11">
        <v>34</v>
      </c>
      <c r="I9" s="11">
        <v>0</v>
      </c>
      <c r="J9" s="11">
        <v>0</v>
      </c>
      <c r="K9" s="11">
        <v>1.2</v>
      </c>
      <c r="L9" s="11">
        <v>0.02</v>
      </c>
      <c r="M9" s="11">
        <v>0</v>
      </c>
      <c r="N9" s="11">
        <v>1.6</v>
      </c>
      <c r="O9" s="16">
        <v>10</v>
      </c>
      <c r="P9" s="11">
        <v>0.05</v>
      </c>
      <c r="Q9" s="11">
        <v>8.1999999999999993</v>
      </c>
      <c r="R9" s="11">
        <v>0.08</v>
      </c>
      <c r="S9" s="11">
        <v>74.8</v>
      </c>
      <c r="T9" s="11">
        <v>0</v>
      </c>
      <c r="U9" s="11">
        <v>34</v>
      </c>
      <c r="V9" s="11">
        <v>0</v>
      </c>
      <c r="W9" s="11">
        <v>0</v>
      </c>
      <c r="X9" s="11">
        <v>1.2</v>
      </c>
      <c r="Y9" s="11">
        <v>0.02</v>
      </c>
      <c r="Z9" s="11">
        <v>0</v>
      </c>
      <c r="AA9" s="11">
        <v>1.6</v>
      </c>
    </row>
    <row r="10" spans="1:27">
      <c r="A10" s="59" t="s">
        <v>124</v>
      </c>
      <c r="B10" s="67">
        <v>50</v>
      </c>
      <c r="C10" s="57">
        <v>2</v>
      </c>
      <c r="D10" s="57">
        <v>1.1000000000000001</v>
      </c>
      <c r="E10" s="57">
        <v>18.399999999999999</v>
      </c>
      <c r="F10" s="57">
        <v>98.5</v>
      </c>
      <c r="G10" s="57">
        <v>0.1</v>
      </c>
      <c r="H10" s="57">
        <v>0.02</v>
      </c>
      <c r="I10" s="57">
        <v>0.1</v>
      </c>
      <c r="J10" s="57">
        <v>0.6</v>
      </c>
      <c r="K10" s="57">
        <v>30</v>
      </c>
      <c r="L10" s="57">
        <v>0.5</v>
      </c>
      <c r="M10" s="57">
        <v>9</v>
      </c>
      <c r="N10" s="57">
        <v>47</v>
      </c>
      <c r="O10" s="67">
        <v>50</v>
      </c>
      <c r="P10" s="57">
        <v>4.8</v>
      </c>
      <c r="Q10" s="57">
        <v>1.1000000000000001</v>
      </c>
      <c r="R10" s="57">
        <v>28.1</v>
      </c>
      <c r="S10" s="57">
        <v>142</v>
      </c>
      <c r="T10" s="57">
        <v>0.1</v>
      </c>
      <c r="U10" s="57">
        <v>0.02</v>
      </c>
      <c r="V10" s="57">
        <v>0.1</v>
      </c>
      <c r="W10" s="57">
        <v>0.6</v>
      </c>
      <c r="X10" s="57">
        <v>30</v>
      </c>
      <c r="Y10" s="57">
        <v>0.5</v>
      </c>
      <c r="Z10" s="57">
        <v>9</v>
      </c>
      <c r="AA10" s="57">
        <v>47</v>
      </c>
    </row>
    <row r="11" spans="1:27">
      <c r="A11" s="59"/>
      <c r="B11" s="67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6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</row>
    <row r="12" spans="1:27">
      <c r="A12" s="3" t="s">
        <v>55</v>
      </c>
      <c r="B12" s="5">
        <v>200</v>
      </c>
      <c r="C12" s="11">
        <v>0.8</v>
      </c>
      <c r="D12" s="11">
        <v>0.1</v>
      </c>
      <c r="E12" s="11">
        <v>20.6</v>
      </c>
      <c r="F12" s="11">
        <v>94</v>
      </c>
      <c r="G12" s="11">
        <v>10</v>
      </c>
      <c r="H12" s="11">
        <v>0</v>
      </c>
      <c r="I12" s="11">
        <v>0.04</v>
      </c>
      <c r="J12" s="11">
        <v>0</v>
      </c>
      <c r="K12" s="11">
        <v>38</v>
      </c>
      <c r="L12" s="11">
        <v>4.5999999999999996</v>
      </c>
      <c r="M12" s="11">
        <v>18</v>
      </c>
      <c r="N12" s="11">
        <v>22</v>
      </c>
      <c r="O12" s="5">
        <v>200</v>
      </c>
      <c r="P12" s="11">
        <v>0.8</v>
      </c>
      <c r="Q12" s="11">
        <v>0.1</v>
      </c>
      <c r="R12" s="11">
        <v>20.6</v>
      </c>
      <c r="S12" s="11">
        <v>94</v>
      </c>
      <c r="T12" s="11">
        <v>10</v>
      </c>
      <c r="U12" s="11">
        <v>0</v>
      </c>
      <c r="V12" s="11">
        <v>0.04</v>
      </c>
      <c r="W12" s="11">
        <v>0</v>
      </c>
      <c r="X12" s="11">
        <v>38</v>
      </c>
      <c r="Y12" s="11">
        <v>4.5999999999999996</v>
      </c>
      <c r="Z12" s="11">
        <v>18</v>
      </c>
      <c r="AA12" s="11">
        <v>22</v>
      </c>
    </row>
    <row r="13" spans="1:27">
      <c r="A13" s="9" t="s">
        <v>16</v>
      </c>
      <c r="B13" s="5"/>
      <c r="C13" s="17">
        <f t="shared" ref="C13:N13" si="0">C5+C6+C7+C8+C9+C10+C11</f>
        <v>18.360000000000003</v>
      </c>
      <c r="D13" s="17">
        <f t="shared" si="0"/>
        <v>19.690000000000001</v>
      </c>
      <c r="E13" s="17">
        <f t="shared" si="0"/>
        <v>82.47999999999999</v>
      </c>
      <c r="F13" s="17">
        <f t="shared" si="0"/>
        <v>586.58999999999992</v>
      </c>
      <c r="G13" s="17">
        <f t="shared" si="0"/>
        <v>2.6700000000000004</v>
      </c>
      <c r="H13" s="17">
        <f t="shared" si="0"/>
        <v>59.073</v>
      </c>
      <c r="I13" s="17">
        <f t="shared" si="0"/>
        <v>0.34799999999999998</v>
      </c>
      <c r="J13" s="17">
        <f t="shared" si="0"/>
        <v>0.97499999999999998</v>
      </c>
      <c r="K13" s="17">
        <f t="shared" si="0"/>
        <v>410.51</v>
      </c>
      <c r="L13" s="17">
        <f t="shared" si="0"/>
        <v>1.8559999999999999</v>
      </c>
      <c r="M13" s="17">
        <f t="shared" si="0"/>
        <v>63.660000000000004</v>
      </c>
      <c r="N13" s="17">
        <f t="shared" si="0"/>
        <v>522.92000000000007</v>
      </c>
      <c r="O13" s="28"/>
      <c r="P13" s="17">
        <f t="shared" ref="P13:AA13" si="1">P5+P6+P7+P8+P9+P11</f>
        <v>28.39</v>
      </c>
      <c r="Q13" s="17">
        <f t="shared" si="1"/>
        <v>25.59</v>
      </c>
      <c r="R13" s="17">
        <f t="shared" si="1"/>
        <v>90.379999999999981</v>
      </c>
      <c r="S13" s="17">
        <f t="shared" si="1"/>
        <v>717.8</v>
      </c>
      <c r="T13" s="17">
        <f t="shared" si="1"/>
        <v>2.67</v>
      </c>
      <c r="U13" s="17">
        <f t="shared" si="1"/>
        <v>59.115000000000002</v>
      </c>
      <c r="V13" s="17">
        <f t="shared" si="1"/>
        <v>0.30499999999999999</v>
      </c>
      <c r="W13" s="17">
        <f t="shared" si="1"/>
        <v>0.45</v>
      </c>
      <c r="X13" s="17">
        <f t="shared" si="1"/>
        <v>404.85999999999996</v>
      </c>
      <c r="Y13" s="17">
        <f t="shared" si="1"/>
        <v>1.6700000000000002</v>
      </c>
      <c r="Z13" s="17">
        <f t="shared" si="1"/>
        <v>74.989999999999995</v>
      </c>
      <c r="AA13" s="17">
        <f t="shared" si="1"/>
        <v>500.41</v>
      </c>
    </row>
    <row r="14" spans="1:27">
      <c r="A14" s="6" t="s">
        <v>9</v>
      </c>
      <c r="B14" s="8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/>
      <c r="P14" s="7"/>
      <c r="Q14" s="7"/>
      <c r="R14" s="7"/>
      <c r="S14" s="7"/>
      <c r="T14" s="7"/>
      <c r="U14" s="7"/>
      <c r="V14" s="14"/>
      <c r="W14" s="14"/>
      <c r="X14" s="14"/>
      <c r="Y14" s="14"/>
      <c r="Z14" s="14"/>
      <c r="AA14" s="14"/>
    </row>
    <row r="15" spans="1:27" ht="21.75" customHeight="1">
      <c r="A15" s="39" t="s">
        <v>116</v>
      </c>
      <c r="B15" s="21">
        <v>60</v>
      </c>
      <c r="C15" s="11">
        <v>0.45</v>
      </c>
      <c r="D15" s="11">
        <v>5.3999999999999999E-2</v>
      </c>
      <c r="E15" s="11">
        <v>3.1</v>
      </c>
      <c r="F15" s="11">
        <v>10.9</v>
      </c>
      <c r="G15" s="11">
        <v>1.2</v>
      </c>
      <c r="H15" s="11">
        <v>0</v>
      </c>
      <c r="I15" s="11">
        <v>0</v>
      </c>
      <c r="J15" s="11">
        <v>0</v>
      </c>
      <c r="K15" s="11">
        <v>12.14</v>
      </c>
      <c r="L15" s="11">
        <v>0.31</v>
      </c>
      <c r="M15" s="11">
        <v>7.31</v>
      </c>
      <c r="N15" s="11">
        <v>12.53</v>
      </c>
      <c r="O15" s="21">
        <v>100</v>
      </c>
      <c r="P15" s="11">
        <v>0.75</v>
      </c>
      <c r="Q15" s="11">
        <v>0.09</v>
      </c>
      <c r="R15" s="11">
        <v>1.55</v>
      </c>
      <c r="S15" s="11">
        <v>13.26</v>
      </c>
      <c r="T15" s="11">
        <v>2</v>
      </c>
      <c r="U15" s="11">
        <v>0</v>
      </c>
      <c r="V15" s="11">
        <v>0.01</v>
      </c>
      <c r="W15" s="11">
        <v>0</v>
      </c>
      <c r="X15" s="11">
        <v>20.239999999999998</v>
      </c>
      <c r="Y15" s="11">
        <v>0.51</v>
      </c>
      <c r="Z15" s="11">
        <v>12.19</v>
      </c>
      <c r="AA15" s="11">
        <v>20.89</v>
      </c>
    </row>
    <row r="16" spans="1:27" ht="25.5" customHeight="1">
      <c r="A16" s="7" t="s">
        <v>97</v>
      </c>
      <c r="B16" s="8" t="s">
        <v>98</v>
      </c>
      <c r="C16" s="68">
        <v>3</v>
      </c>
      <c r="D16" s="68">
        <v>2.63</v>
      </c>
      <c r="E16" s="68">
        <v>18</v>
      </c>
      <c r="F16" s="68">
        <v>100.1</v>
      </c>
      <c r="G16" s="68">
        <v>3.63</v>
      </c>
      <c r="H16" s="68">
        <v>1.4800000000000001E-2</v>
      </c>
      <c r="I16" s="68">
        <v>6.4000000000000001E-2</v>
      </c>
      <c r="J16" s="68">
        <v>0.25</v>
      </c>
      <c r="K16" s="68">
        <v>25.51</v>
      </c>
      <c r="L16" s="68">
        <v>1.17</v>
      </c>
      <c r="M16" s="68">
        <v>15.61</v>
      </c>
      <c r="N16" s="68">
        <v>80.69</v>
      </c>
      <c r="O16" s="8" t="s">
        <v>98</v>
      </c>
      <c r="P16" s="68">
        <v>3</v>
      </c>
      <c r="Q16" s="68">
        <v>2.63</v>
      </c>
      <c r="R16" s="68">
        <v>15</v>
      </c>
      <c r="S16" s="68">
        <v>95.55</v>
      </c>
      <c r="T16" s="68">
        <v>3.63</v>
      </c>
      <c r="U16" s="68">
        <v>1.4800000000000001E-2</v>
      </c>
      <c r="V16" s="68">
        <v>6.4000000000000001E-2</v>
      </c>
      <c r="W16" s="68">
        <v>0.25</v>
      </c>
      <c r="X16" s="68">
        <v>25.51</v>
      </c>
      <c r="Y16" s="68">
        <v>1.17</v>
      </c>
      <c r="Z16" s="68">
        <v>15.61</v>
      </c>
      <c r="AA16" s="68">
        <v>80.69</v>
      </c>
    </row>
    <row r="17" spans="1:27">
      <c r="A17" s="38" t="s">
        <v>92</v>
      </c>
      <c r="B17" s="16" t="s">
        <v>96</v>
      </c>
      <c r="C17" s="11">
        <v>14</v>
      </c>
      <c r="D17" s="11">
        <v>16.5</v>
      </c>
      <c r="E17" s="11">
        <v>2.5</v>
      </c>
      <c r="F17" s="11">
        <v>230.97</v>
      </c>
      <c r="G17" s="11">
        <v>9.9</v>
      </c>
      <c r="H17" s="11">
        <v>0</v>
      </c>
      <c r="I17" s="11">
        <v>0.12</v>
      </c>
      <c r="J17" s="11">
        <v>0</v>
      </c>
      <c r="K17" s="11">
        <v>26.67</v>
      </c>
      <c r="L17" s="11">
        <v>2.1</v>
      </c>
      <c r="M17" s="11">
        <v>25.65</v>
      </c>
      <c r="N17" s="11">
        <v>211.05</v>
      </c>
      <c r="O17" s="16" t="s">
        <v>56</v>
      </c>
      <c r="P17" s="11">
        <v>18.5</v>
      </c>
      <c r="Q17" s="11">
        <v>19.5</v>
      </c>
      <c r="R17" s="11">
        <v>0</v>
      </c>
      <c r="S17" s="11">
        <v>256.63</v>
      </c>
      <c r="T17" s="11">
        <v>11</v>
      </c>
      <c r="U17" s="11">
        <v>0</v>
      </c>
      <c r="V17" s="11">
        <v>0.13</v>
      </c>
      <c r="W17" s="11">
        <v>0</v>
      </c>
      <c r="X17" s="11">
        <v>29.63</v>
      </c>
      <c r="Y17" s="11">
        <v>2.33</v>
      </c>
      <c r="Z17" s="11">
        <v>28.5</v>
      </c>
      <c r="AA17" s="11">
        <v>234.5</v>
      </c>
    </row>
    <row r="18" spans="1:27">
      <c r="A18" s="38" t="s">
        <v>60</v>
      </c>
      <c r="B18" s="16">
        <v>150</v>
      </c>
      <c r="C18" s="11">
        <v>3.2</v>
      </c>
      <c r="D18" s="11">
        <v>4</v>
      </c>
      <c r="E18" s="11">
        <v>23.3</v>
      </c>
      <c r="F18" s="11">
        <v>245</v>
      </c>
      <c r="G18" s="11">
        <v>6.4</v>
      </c>
      <c r="H18" s="33">
        <v>1.4999999999999999E-2</v>
      </c>
      <c r="I18" s="33">
        <v>0.1</v>
      </c>
      <c r="J18" s="33">
        <v>0.1</v>
      </c>
      <c r="K18" s="33">
        <v>34.299999999999997</v>
      </c>
      <c r="L18" s="33">
        <v>90</v>
      </c>
      <c r="M18" s="33">
        <v>24.2</v>
      </c>
      <c r="N18" s="33">
        <v>49.9</v>
      </c>
      <c r="O18" s="5">
        <v>200</v>
      </c>
      <c r="P18" s="33">
        <f t="shared" ref="P18:AA18" si="2">C18/15*20</f>
        <v>4.2666666666666666</v>
      </c>
      <c r="Q18" s="33">
        <f t="shared" si="2"/>
        <v>5.333333333333333</v>
      </c>
      <c r="R18" s="33">
        <f t="shared" si="2"/>
        <v>31.06666666666667</v>
      </c>
      <c r="S18" s="33">
        <f t="shared" si="2"/>
        <v>326.66666666666663</v>
      </c>
      <c r="T18" s="33">
        <f t="shared" si="2"/>
        <v>8.5333333333333332</v>
      </c>
      <c r="U18" s="33">
        <f t="shared" si="2"/>
        <v>0.02</v>
      </c>
      <c r="V18" s="33">
        <f t="shared" si="2"/>
        <v>0.13333333333333333</v>
      </c>
      <c r="W18" s="33">
        <f t="shared" si="2"/>
        <v>0.13333333333333333</v>
      </c>
      <c r="X18" s="33">
        <f t="shared" si="2"/>
        <v>45.733333333333334</v>
      </c>
      <c r="Y18" s="33">
        <f t="shared" si="2"/>
        <v>120</v>
      </c>
      <c r="Z18" s="33">
        <f t="shared" si="2"/>
        <v>32.266666666666666</v>
      </c>
      <c r="AA18" s="33">
        <f t="shared" si="2"/>
        <v>66.533333333333331</v>
      </c>
    </row>
    <row r="19" spans="1:27">
      <c r="A19" s="7" t="s">
        <v>61</v>
      </c>
      <c r="B19" s="69">
        <v>180</v>
      </c>
      <c r="C19" s="57">
        <v>0.18</v>
      </c>
      <c r="D19" s="57">
        <v>0.09</v>
      </c>
      <c r="E19" s="57">
        <v>19.350000000000001</v>
      </c>
      <c r="F19" s="57">
        <v>78.3</v>
      </c>
      <c r="G19" s="57">
        <v>26.37</v>
      </c>
      <c r="H19" s="60">
        <v>0</v>
      </c>
      <c r="I19" s="57">
        <v>8.9999999999999993E-3</v>
      </c>
      <c r="J19" s="57">
        <v>0</v>
      </c>
      <c r="K19" s="57">
        <v>9</v>
      </c>
      <c r="L19" s="57">
        <v>0.27</v>
      </c>
      <c r="M19" s="57">
        <v>4.4009999999999998</v>
      </c>
      <c r="N19" s="57">
        <v>7.2</v>
      </c>
      <c r="O19" s="8">
        <v>200</v>
      </c>
      <c r="P19" s="11">
        <v>0.2</v>
      </c>
      <c r="Q19" s="11">
        <v>0.1</v>
      </c>
      <c r="R19" s="11">
        <v>21.5</v>
      </c>
      <c r="S19" s="11">
        <v>87</v>
      </c>
      <c r="T19" s="11">
        <v>29.3</v>
      </c>
      <c r="U19" s="11">
        <v>0</v>
      </c>
      <c r="V19" s="11">
        <v>0.01</v>
      </c>
      <c r="W19" s="11">
        <v>0</v>
      </c>
      <c r="X19" s="11">
        <v>10</v>
      </c>
      <c r="Y19" s="11">
        <v>0.3</v>
      </c>
      <c r="Z19" s="11">
        <v>4.8899999999999997</v>
      </c>
      <c r="AA19" s="11">
        <v>8</v>
      </c>
    </row>
    <row r="20" spans="1:27">
      <c r="A20" s="3" t="s">
        <v>19</v>
      </c>
      <c r="B20" s="5">
        <v>40</v>
      </c>
      <c r="C20" s="13">
        <v>3</v>
      </c>
      <c r="D20" s="13">
        <v>0.3</v>
      </c>
      <c r="E20" s="13">
        <v>20</v>
      </c>
      <c r="F20" s="13">
        <v>94</v>
      </c>
      <c r="G20" s="13">
        <v>0</v>
      </c>
      <c r="H20" s="13">
        <v>0</v>
      </c>
      <c r="I20" s="13">
        <v>4.3999999999999997E-2</v>
      </c>
      <c r="J20" s="13">
        <v>0</v>
      </c>
      <c r="K20" s="13">
        <v>8</v>
      </c>
      <c r="L20" s="13">
        <v>0.4</v>
      </c>
      <c r="M20" s="13">
        <v>13.6</v>
      </c>
      <c r="N20" s="13">
        <v>30.4</v>
      </c>
      <c r="O20" s="8">
        <v>40</v>
      </c>
      <c r="P20" s="7">
        <v>2.6</v>
      </c>
      <c r="Q20" s="7">
        <v>0.5</v>
      </c>
      <c r="R20" s="7">
        <v>14</v>
      </c>
      <c r="S20" s="7">
        <v>72.400000000000006</v>
      </c>
      <c r="T20" s="7">
        <v>0</v>
      </c>
      <c r="U20" s="7">
        <v>0</v>
      </c>
      <c r="V20" s="7">
        <v>0.1</v>
      </c>
      <c r="W20" s="7">
        <v>0</v>
      </c>
      <c r="X20" s="7">
        <v>14</v>
      </c>
      <c r="Y20" s="7">
        <v>1.6</v>
      </c>
      <c r="Z20" s="7">
        <v>13.6</v>
      </c>
      <c r="AA20" s="7">
        <v>30.4</v>
      </c>
    </row>
    <row r="21" spans="1:27">
      <c r="A21" s="7" t="s">
        <v>49</v>
      </c>
      <c r="B21" s="8">
        <v>20</v>
      </c>
      <c r="C21" s="7">
        <v>0.7</v>
      </c>
      <c r="D21" s="7">
        <v>0.1</v>
      </c>
      <c r="E21" s="7">
        <v>9.4</v>
      </c>
      <c r="F21" s="7">
        <v>41.3</v>
      </c>
      <c r="G21" s="7">
        <v>0</v>
      </c>
      <c r="H21" s="7">
        <v>0</v>
      </c>
      <c r="I21" s="7">
        <v>0.1</v>
      </c>
      <c r="J21" s="7">
        <v>0</v>
      </c>
      <c r="K21" s="7">
        <v>7</v>
      </c>
      <c r="L21" s="7">
        <v>0.8</v>
      </c>
      <c r="M21" s="7">
        <v>6.8</v>
      </c>
      <c r="N21" s="7">
        <v>15.2</v>
      </c>
      <c r="O21" s="8">
        <v>50</v>
      </c>
      <c r="P21" s="11">
        <v>3.3</v>
      </c>
      <c r="Q21" s="11">
        <v>0.6</v>
      </c>
      <c r="R21" s="11">
        <v>17</v>
      </c>
      <c r="S21" s="11">
        <v>90.5</v>
      </c>
      <c r="T21" s="11">
        <v>0</v>
      </c>
      <c r="U21" s="11">
        <v>0</v>
      </c>
      <c r="V21" s="11">
        <v>0.09</v>
      </c>
      <c r="W21" s="11">
        <v>0</v>
      </c>
      <c r="X21" s="11">
        <v>17.5</v>
      </c>
      <c r="Y21" s="11">
        <v>1.95</v>
      </c>
      <c r="Z21" s="11">
        <v>17</v>
      </c>
      <c r="AA21" s="11">
        <v>38</v>
      </c>
    </row>
    <row r="22" spans="1:27">
      <c r="A22" s="7"/>
      <c r="B22" s="8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8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>
      <c r="A23" s="9" t="s">
        <v>16</v>
      </c>
      <c r="B23" s="8"/>
      <c r="C23" s="19">
        <f t="shared" ref="C23:N23" si="3">SUM(C15:C21)</f>
        <v>24.529999999999998</v>
      </c>
      <c r="D23" s="19">
        <f t="shared" si="3"/>
        <v>23.674000000000003</v>
      </c>
      <c r="E23" s="19">
        <f t="shared" si="3"/>
        <v>95.65</v>
      </c>
      <c r="F23" s="19">
        <f t="shared" si="3"/>
        <v>800.56999999999994</v>
      </c>
      <c r="G23" s="19">
        <f t="shared" si="3"/>
        <v>47.5</v>
      </c>
      <c r="H23" s="19">
        <f t="shared" si="3"/>
        <v>2.98E-2</v>
      </c>
      <c r="I23" s="19">
        <f t="shared" si="3"/>
        <v>0.43700000000000006</v>
      </c>
      <c r="J23" s="19">
        <f t="shared" si="3"/>
        <v>0.35</v>
      </c>
      <c r="K23" s="19">
        <f t="shared" si="3"/>
        <v>122.62</v>
      </c>
      <c r="L23" s="19">
        <f t="shared" si="3"/>
        <v>95.05</v>
      </c>
      <c r="M23" s="19">
        <f t="shared" si="3"/>
        <v>97.570999999999984</v>
      </c>
      <c r="N23" s="19">
        <f t="shared" si="3"/>
        <v>406.96999999999991</v>
      </c>
      <c r="O23" s="30"/>
      <c r="P23" s="19">
        <f t="shared" ref="P23:AA23" si="4">SUM(P15:P21)</f>
        <v>32.616666666666667</v>
      </c>
      <c r="Q23" s="19">
        <f t="shared" si="4"/>
        <v>28.753333333333334</v>
      </c>
      <c r="R23" s="19">
        <f t="shared" si="4"/>
        <v>100.11666666666667</v>
      </c>
      <c r="S23" s="19">
        <f t="shared" si="4"/>
        <v>942.00666666666655</v>
      </c>
      <c r="T23" s="19">
        <f t="shared" si="4"/>
        <v>54.463333333333338</v>
      </c>
      <c r="U23" s="19">
        <f t="shared" si="4"/>
        <v>3.4799999999999998E-2</v>
      </c>
      <c r="V23" s="19">
        <f t="shared" si="4"/>
        <v>0.53733333333333333</v>
      </c>
      <c r="W23" s="19">
        <f t="shared" si="4"/>
        <v>0.3833333333333333</v>
      </c>
      <c r="X23" s="19">
        <f t="shared" si="4"/>
        <v>162.61333333333334</v>
      </c>
      <c r="Y23" s="19">
        <f t="shared" si="4"/>
        <v>127.86</v>
      </c>
      <c r="Z23" s="19">
        <f t="shared" si="4"/>
        <v>124.05666666666666</v>
      </c>
      <c r="AA23" s="19">
        <f t="shared" si="4"/>
        <v>479.01333333333332</v>
      </c>
    </row>
    <row r="24" spans="1:27">
      <c r="A24" s="1" t="s">
        <v>17</v>
      </c>
      <c r="B24" s="8"/>
      <c r="C24" s="7">
        <f t="shared" ref="C24:N24" si="5">C13+C23</f>
        <v>42.89</v>
      </c>
      <c r="D24" s="7">
        <f t="shared" si="5"/>
        <v>43.364000000000004</v>
      </c>
      <c r="E24" s="7">
        <f t="shared" si="5"/>
        <v>178.13</v>
      </c>
      <c r="F24" s="7">
        <f t="shared" si="5"/>
        <v>1387.1599999999999</v>
      </c>
      <c r="G24" s="7">
        <f t="shared" si="5"/>
        <v>50.17</v>
      </c>
      <c r="H24" s="7">
        <f t="shared" si="5"/>
        <v>59.102800000000002</v>
      </c>
      <c r="I24" s="7">
        <f t="shared" si="5"/>
        <v>0.78500000000000003</v>
      </c>
      <c r="J24" s="7">
        <f t="shared" si="5"/>
        <v>1.325</v>
      </c>
      <c r="K24" s="7">
        <f t="shared" si="5"/>
        <v>533.13</v>
      </c>
      <c r="L24" s="7">
        <f t="shared" si="5"/>
        <v>96.905999999999992</v>
      </c>
      <c r="M24" s="7">
        <f t="shared" si="5"/>
        <v>161.23099999999999</v>
      </c>
      <c r="N24" s="7">
        <f t="shared" si="5"/>
        <v>929.89</v>
      </c>
      <c r="O24" s="7"/>
      <c r="P24" s="7">
        <f t="shared" ref="P24:AA24" si="6">P23+P13</f>
        <v>61.006666666666668</v>
      </c>
      <c r="Q24" s="7">
        <f t="shared" si="6"/>
        <v>54.343333333333334</v>
      </c>
      <c r="R24" s="7">
        <f t="shared" si="6"/>
        <v>190.49666666666667</v>
      </c>
      <c r="S24" s="7">
        <f t="shared" si="6"/>
        <v>1659.8066666666664</v>
      </c>
      <c r="T24" s="7">
        <f t="shared" si="6"/>
        <v>57.13333333333334</v>
      </c>
      <c r="U24" s="7">
        <f t="shared" si="6"/>
        <v>59.149799999999999</v>
      </c>
      <c r="V24" s="7">
        <f t="shared" si="6"/>
        <v>0.84233333333333338</v>
      </c>
      <c r="W24" s="7">
        <f t="shared" si="6"/>
        <v>0.83333333333333326</v>
      </c>
      <c r="X24" s="7">
        <f t="shared" si="6"/>
        <v>567.47333333333336</v>
      </c>
      <c r="Y24" s="7">
        <f t="shared" si="6"/>
        <v>129.53</v>
      </c>
      <c r="Z24" s="7">
        <f t="shared" si="6"/>
        <v>199.04666666666665</v>
      </c>
      <c r="AA24" s="7">
        <f t="shared" si="6"/>
        <v>979.4233333333334</v>
      </c>
    </row>
    <row r="25" spans="1:27">
      <c r="A25" s="15"/>
      <c r="B25" s="15"/>
      <c r="C25" s="31"/>
      <c r="D25" s="31"/>
      <c r="E25" s="31"/>
      <c r="F25" s="3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15"/>
      <c r="U25" s="15"/>
      <c r="V25" s="15"/>
      <c r="W25" s="15"/>
      <c r="X25" s="15"/>
      <c r="Y25" s="15"/>
      <c r="Z25" s="15"/>
      <c r="AA25" s="15"/>
    </row>
    <row r="26" spans="1:27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27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</sheetData>
  <mergeCells count="6">
    <mergeCell ref="X3:AA3"/>
    <mergeCell ref="C3:F3"/>
    <mergeCell ref="G3:J3"/>
    <mergeCell ref="K3:N3"/>
    <mergeCell ref="P3:S3"/>
    <mergeCell ref="T3:W3"/>
  </mergeCells>
  <pageMargins left="0.7" right="0.7" top="0.75" bottom="0.75" header="0.3" footer="0.3"/>
  <pageSetup paperSize="9" scale="9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7"/>
  <sheetViews>
    <sheetView workbookViewId="0">
      <selection activeCell="I26" sqref="I26"/>
    </sheetView>
  </sheetViews>
  <sheetFormatPr defaultRowHeight="15"/>
  <cols>
    <col min="1" max="1" width="31.5703125" customWidth="1"/>
    <col min="2" max="2" width="5.42578125" customWidth="1"/>
    <col min="3" max="5" width="3.42578125" customWidth="1"/>
    <col min="6" max="6" width="5.7109375" customWidth="1"/>
    <col min="7" max="13" width="3.42578125" customWidth="1"/>
    <col min="14" max="14" width="4.140625" customWidth="1"/>
    <col min="15" max="15" width="5.28515625" customWidth="1"/>
    <col min="16" max="18" width="3.42578125" customWidth="1"/>
    <col min="19" max="19" width="5.42578125" customWidth="1"/>
    <col min="20" max="20" width="3.42578125" customWidth="1"/>
    <col min="21" max="21" width="3.28515625" customWidth="1"/>
    <col min="22" max="25" width="3.42578125" customWidth="1"/>
    <col min="26" max="26" width="4.140625" customWidth="1"/>
    <col min="27" max="27" width="4.7109375" customWidth="1"/>
  </cols>
  <sheetData>
    <row r="1" spans="1:29">
      <c r="A1" s="24" t="s">
        <v>123</v>
      </c>
      <c r="B1" s="24"/>
      <c r="C1" s="26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9">
      <c r="A2" s="25" t="s">
        <v>24</v>
      </c>
      <c r="B2" s="24"/>
      <c r="C2" s="26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9" ht="23.25" customHeight="1">
      <c r="A3" s="1" t="s">
        <v>0</v>
      </c>
      <c r="B3" s="29" t="s">
        <v>38</v>
      </c>
      <c r="C3" s="78" t="s">
        <v>14</v>
      </c>
      <c r="D3" s="79"/>
      <c r="E3" s="79"/>
      <c r="F3" s="80"/>
      <c r="G3" s="82" t="s">
        <v>1</v>
      </c>
      <c r="H3" s="83"/>
      <c r="I3" s="83"/>
      <c r="J3" s="84"/>
      <c r="K3" s="82" t="s">
        <v>15</v>
      </c>
      <c r="L3" s="83"/>
      <c r="M3" s="83"/>
      <c r="N3" s="84"/>
      <c r="O3" s="29" t="s">
        <v>39</v>
      </c>
      <c r="P3" s="78" t="s">
        <v>14</v>
      </c>
      <c r="Q3" s="79"/>
      <c r="R3" s="79"/>
      <c r="S3" s="80"/>
      <c r="T3" s="82" t="s">
        <v>1</v>
      </c>
      <c r="U3" s="83"/>
      <c r="V3" s="83"/>
      <c r="W3" s="84"/>
      <c r="X3" s="82" t="s">
        <v>15</v>
      </c>
      <c r="Y3" s="83"/>
      <c r="Z3" s="83"/>
      <c r="AA3" s="84"/>
      <c r="AC3" s="24"/>
    </row>
    <row r="4" spans="1:29">
      <c r="A4" s="1" t="s">
        <v>2</v>
      </c>
      <c r="B4" s="1" t="s">
        <v>12</v>
      </c>
      <c r="C4" s="1" t="s">
        <v>3</v>
      </c>
      <c r="D4" s="1" t="s">
        <v>4</v>
      </c>
      <c r="E4" s="1" t="s">
        <v>5</v>
      </c>
      <c r="F4" s="1" t="s">
        <v>11</v>
      </c>
      <c r="G4" s="1" t="s">
        <v>7</v>
      </c>
      <c r="H4" s="1" t="s">
        <v>40</v>
      </c>
      <c r="I4" s="1" t="s">
        <v>6</v>
      </c>
      <c r="J4" s="1" t="s">
        <v>41</v>
      </c>
      <c r="K4" s="1" t="s">
        <v>8</v>
      </c>
      <c r="L4" s="1" t="s">
        <v>13</v>
      </c>
      <c r="M4" s="1" t="s">
        <v>43</v>
      </c>
      <c r="N4" s="1" t="s">
        <v>42</v>
      </c>
      <c r="O4" s="1" t="s">
        <v>12</v>
      </c>
      <c r="P4" s="1" t="s">
        <v>3</v>
      </c>
      <c r="Q4" s="1" t="s">
        <v>4</v>
      </c>
      <c r="R4" s="1" t="s">
        <v>5</v>
      </c>
      <c r="S4" s="1" t="s">
        <v>11</v>
      </c>
      <c r="T4" s="1" t="s">
        <v>7</v>
      </c>
      <c r="U4" s="1" t="s">
        <v>40</v>
      </c>
      <c r="V4" s="1" t="s">
        <v>6</v>
      </c>
      <c r="W4" s="1" t="s">
        <v>41</v>
      </c>
      <c r="X4" s="1" t="s">
        <v>8</v>
      </c>
      <c r="Y4" s="1" t="s">
        <v>13</v>
      </c>
      <c r="Z4" s="1" t="s">
        <v>43</v>
      </c>
      <c r="AA4" s="1" t="s">
        <v>42</v>
      </c>
    </row>
    <row r="5" spans="1:29" ht="25.5" customHeight="1">
      <c r="A5" s="3" t="s">
        <v>72</v>
      </c>
      <c r="B5" s="5" t="s">
        <v>20</v>
      </c>
      <c r="C5" s="11">
        <v>11</v>
      </c>
      <c r="D5" s="11">
        <v>8.6199999999999992</v>
      </c>
      <c r="E5" s="11">
        <v>24.5</v>
      </c>
      <c r="F5" s="11">
        <v>175.55</v>
      </c>
      <c r="G5" s="11">
        <v>0.23</v>
      </c>
      <c r="H5" s="11">
        <v>1</v>
      </c>
      <c r="I5" s="11">
        <v>0.08</v>
      </c>
      <c r="J5" s="11">
        <v>0.48</v>
      </c>
      <c r="K5" s="11">
        <v>216</v>
      </c>
      <c r="L5" s="5">
        <v>1</v>
      </c>
      <c r="M5" s="11">
        <v>12</v>
      </c>
      <c r="N5" s="11">
        <v>17.3</v>
      </c>
      <c r="O5" s="11" t="s">
        <v>44</v>
      </c>
      <c r="P5" s="11">
        <v>11.25</v>
      </c>
      <c r="Q5" s="11">
        <v>16.25</v>
      </c>
      <c r="R5" s="11">
        <v>41.25</v>
      </c>
      <c r="S5" s="11">
        <v>194.5</v>
      </c>
      <c r="T5" s="11">
        <v>0.25</v>
      </c>
      <c r="U5" s="11">
        <v>1</v>
      </c>
      <c r="V5" s="3">
        <v>0.12</v>
      </c>
      <c r="W5" s="3">
        <v>0.6</v>
      </c>
      <c r="X5" s="3">
        <v>270</v>
      </c>
      <c r="Y5" s="3">
        <v>1.25</v>
      </c>
      <c r="Z5" s="3">
        <v>15</v>
      </c>
      <c r="AA5" s="3">
        <v>21.25</v>
      </c>
    </row>
    <row r="6" spans="1:29">
      <c r="A6" s="3" t="s">
        <v>18</v>
      </c>
      <c r="B6" s="16">
        <v>10</v>
      </c>
      <c r="C6" s="11">
        <v>0.05</v>
      </c>
      <c r="D6" s="11">
        <v>5.6</v>
      </c>
      <c r="E6" s="11">
        <v>0.08</v>
      </c>
      <c r="F6" s="11">
        <v>74.8</v>
      </c>
      <c r="G6" s="11">
        <v>0</v>
      </c>
      <c r="H6" s="11">
        <v>34</v>
      </c>
      <c r="I6" s="11">
        <v>0</v>
      </c>
      <c r="J6" s="11">
        <v>0</v>
      </c>
      <c r="K6" s="11">
        <v>1.2</v>
      </c>
      <c r="L6" s="11">
        <v>0.02</v>
      </c>
      <c r="M6" s="11">
        <v>0</v>
      </c>
      <c r="N6" s="11">
        <v>1.6</v>
      </c>
      <c r="O6" s="16">
        <v>10</v>
      </c>
      <c r="P6" s="11">
        <v>0.05</v>
      </c>
      <c r="Q6" s="11">
        <v>8.1999999999999993</v>
      </c>
      <c r="R6" s="11">
        <v>0.08</v>
      </c>
      <c r="S6" s="11">
        <v>74.8</v>
      </c>
      <c r="T6" s="11">
        <v>0</v>
      </c>
      <c r="U6" s="11">
        <v>34</v>
      </c>
      <c r="V6" s="11">
        <v>0</v>
      </c>
      <c r="W6" s="11">
        <v>0</v>
      </c>
      <c r="X6" s="11">
        <v>1.2</v>
      </c>
      <c r="Y6" s="11">
        <v>0.02</v>
      </c>
      <c r="Z6" s="11">
        <v>0</v>
      </c>
      <c r="AA6" s="11">
        <v>1.6</v>
      </c>
    </row>
    <row r="7" spans="1:29">
      <c r="A7" s="3" t="s">
        <v>73</v>
      </c>
      <c r="B7" s="8">
        <v>50</v>
      </c>
      <c r="C7" s="11">
        <v>5.2</v>
      </c>
      <c r="D7" s="11">
        <v>3.6</v>
      </c>
      <c r="E7" s="11">
        <v>20.5</v>
      </c>
      <c r="F7" s="11">
        <v>150</v>
      </c>
      <c r="G7" s="11">
        <v>0</v>
      </c>
      <c r="H7" s="11">
        <v>0.03</v>
      </c>
      <c r="I7" s="11">
        <v>0.03</v>
      </c>
      <c r="J7" s="11">
        <v>13</v>
      </c>
      <c r="K7" s="11">
        <v>0.3</v>
      </c>
      <c r="L7" s="22">
        <v>0</v>
      </c>
      <c r="M7" s="11">
        <v>0</v>
      </c>
      <c r="N7" s="11">
        <v>0</v>
      </c>
      <c r="O7" s="8">
        <v>50</v>
      </c>
      <c r="P7" s="11">
        <v>5.2</v>
      </c>
      <c r="Q7" s="11">
        <v>2.6</v>
      </c>
      <c r="R7" s="11">
        <v>38.4</v>
      </c>
      <c r="S7" s="11">
        <v>229</v>
      </c>
      <c r="T7" s="11">
        <v>0</v>
      </c>
      <c r="U7" s="11">
        <v>0.03</v>
      </c>
      <c r="V7" s="11">
        <v>0.03</v>
      </c>
      <c r="W7" s="11">
        <v>13</v>
      </c>
      <c r="X7" s="11">
        <v>0.3</v>
      </c>
      <c r="Y7" s="22">
        <v>0</v>
      </c>
      <c r="Z7" s="11">
        <v>0</v>
      </c>
      <c r="AA7" s="11">
        <v>0</v>
      </c>
    </row>
    <row r="8" spans="1:29">
      <c r="A8" s="3" t="s">
        <v>62</v>
      </c>
      <c r="B8" s="5">
        <v>2007</v>
      </c>
      <c r="C8" s="11">
        <v>7.0000000000000007E-2</v>
      </c>
      <c r="D8" s="11">
        <v>0.01</v>
      </c>
      <c r="E8" s="11">
        <v>15.31</v>
      </c>
      <c r="F8" s="11">
        <v>61.62</v>
      </c>
      <c r="G8" s="11">
        <v>2.9</v>
      </c>
      <c r="H8" s="11">
        <v>0</v>
      </c>
      <c r="I8" s="11">
        <v>0</v>
      </c>
      <c r="J8" s="11">
        <v>0.01</v>
      </c>
      <c r="K8" s="11">
        <v>8.0500000000000007</v>
      </c>
      <c r="L8" s="11">
        <v>0.9</v>
      </c>
      <c r="M8" s="11">
        <v>5.24</v>
      </c>
      <c r="N8" s="11">
        <v>9.7899999999999991</v>
      </c>
      <c r="O8" s="5" t="s">
        <v>45</v>
      </c>
      <c r="P8" s="11">
        <v>7.0000000000000007E-2</v>
      </c>
      <c r="Q8" s="11">
        <v>0.01</v>
      </c>
      <c r="R8" s="11">
        <v>15.31</v>
      </c>
      <c r="S8" s="11">
        <v>61.62</v>
      </c>
      <c r="T8" s="11">
        <v>2.9</v>
      </c>
      <c r="U8" s="11">
        <v>0</v>
      </c>
      <c r="V8" s="11">
        <v>0</v>
      </c>
      <c r="W8" s="11">
        <v>0.01</v>
      </c>
      <c r="X8" s="11">
        <v>8.0500000000000007</v>
      </c>
      <c r="Y8" s="11">
        <v>0.9</v>
      </c>
      <c r="Z8" s="11">
        <v>5.24</v>
      </c>
      <c r="AA8" s="11">
        <v>9.7899999999999991</v>
      </c>
    </row>
    <row r="9" spans="1:29">
      <c r="A9" s="3" t="s">
        <v>19</v>
      </c>
      <c r="B9" s="5">
        <v>40</v>
      </c>
      <c r="C9" s="13">
        <v>3</v>
      </c>
      <c r="D9" s="13">
        <v>0.3</v>
      </c>
      <c r="E9" s="13">
        <v>20</v>
      </c>
      <c r="F9" s="13">
        <v>94</v>
      </c>
      <c r="G9" s="13">
        <v>0</v>
      </c>
      <c r="H9" s="13">
        <v>0</v>
      </c>
      <c r="I9" s="13">
        <v>4.3999999999999997E-2</v>
      </c>
      <c r="J9" s="13">
        <v>0</v>
      </c>
      <c r="K9" s="13">
        <v>8</v>
      </c>
      <c r="L9" s="13">
        <v>0.4</v>
      </c>
      <c r="M9" s="13">
        <v>13.6</v>
      </c>
      <c r="N9" s="13">
        <v>30.4</v>
      </c>
      <c r="O9" s="5">
        <v>50</v>
      </c>
      <c r="P9" s="13">
        <v>3.8</v>
      </c>
      <c r="Q9" s="13">
        <v>0.4</v>
      </c>
      <c r="R9" s="13">
        <v>24.6</v>
      </c>
      <c r="S9" s="13">
        <v>117.5</v>
      </c>
      <c r="T9" s="13">
        <v>0</v>
      </c>
      <c r="U9" s="13">
        <v>0</v>
      </c>
      <c r="V9" s="13">
        <v>5.5E-2</v>
      </c>
      <c r="W9" s="13">
        <v>0</v>
      </c>
      <c r="X9" s="13">
        <v>10</v>
      </c>
      <c r="Y9" s="13">
        <v>0.55000000000000004</v>
      </c>
      <c r="Z9" s="13">
        <v>17</v>
      </c>
      <c r="AA9" s="13">
        <v>38</v>
      </c>
    </row>
    <row r="10" spans="1:29">
      <c r="A10" s="3"/>
      <c r="B10" s="5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5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9">
      <c r="A11" s="3" t="s">
        <v>55</v>
      </c>
      <c r="B11" s="5">
        <v>200</v>
      </c>
      <c r="C11" s="11">
        <v>0.8</v>
      </c>
      <c r="D11" s="11">
        <v>0.1</v>
      </c>
      <c r="E11" s="11">
        <v>20.6</v>
      </c>
      <c r="F11" s="11">
        <v>94</v>
      </c>
      <c r="G11" s="11">
        <v>10</v>
      </c>
      <c r="H11" s="11">
        <v>0</v>
      </c>
      <c r="I11" s="11">
        <v>0.04</v>
      </c>
      <c r="J11" s="11">
        <v>0</v>
      </c>
      <c r="K11" s="11">
        <v>38</v>
      </c>
      <c r="L11" s="11">
        <v>4.5999999999999996</v>
      </c>
      <c r="M11" s="11">
        <v>18</v>
      </c>
      <c r="N11" s="11">
        <v>22</v>
      </c>
      <c r="O11" s="5">
        <v>200</v>
      </c>
      <c r="P11" s="11">
        <v>0.8</v>
      </c>
      <c r="Q11" s="11">
        <v>0.1</v>
      </c>
      <c r="R11" s="11">
        <v>20.6</v>
      </c>
      <c r="S11" s="11">
        <v>94</v>
      </c>
      <c r="T11" s="11">
        <v>10</v>
      </c>
      <c r="U11" s="11">
        <v>0</v>
      </c>
      <c r="V11" s="11">
        <v>0.04</v>
      </c>
      <c r="W11" s="11">
        <v>0</v>
      </c>
      <c r="X11" s="11">
        <v>38</v>
      </c>
      <c r="Y11" s="11">
        <v>4.5999999999999996</v>
      </c>
      <c r="Z11" s="11">
        <v>18</v>
      </c>
      <c r="AA11" s="11">
        <v>22</v>
      </c>
    </row>
    <row r="12" spans="1:29">
      <c r="A12" s="3"/>
      <c r="B12" s="8"/>
      <c r="C12" s="11"/>
      <c r="D12" s="11"/>
      <c r="E12" s="11"/>
      <c r="F12" s="11"/>
      <c r="G12" s="11"/>
      <c r="H12" s="11"/>
      <c r="I12" s="11"/>
      <c r="J12" s="11"/>
      <c r="K12" s="11"/>
      <c r="L12" s="22"/>
      <c r="M12" s="11"/>
      <c r="N12" s="11"/>
      <c r="O12" s="22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9">
      <c r="A13" s="9" t="s">
        <v>16</v>
      </c>
      <c r="B13" s="5"/>
      <c r="C13" s="17">
        <f>C5+C6+C7+C8+C9+C10+C11+C12</f>
        <v>20.12</v>
      </c>
      <c r="D13" s="17">
        <f t="shared" ref="D13:N13" si="0">D5+D6+D7+D8+D9+D10+D11+D12</f>
        <v>18.230000000000004</v>
      </c>
      <c r="E13" s="17">
        <f t="shared" si="0"/>
        <v>100.99000000000001</v>
      </c>
      <c r="F13" s="17">
        <f t="shared" si="0"/>
        <v>649.97</v>
      </c>
      <c r="G13" s="17">
        <f t="shared" si="0"/>
        <v>13.129999999999999</v>
      </c>
      <c r="H13" s="17">
        <f t="shared" si="0"/>
        <v>35.03</v>
      </c>
      <c r="I13" s="17">
        <f t="shared" si="0"/>
        <v>0.19400000000000001</v>
      </c>
      <c r="J13" s="17">
        <f t="shared" si="0"/>
        <v>13.49</v>
      </c>
      <c r="K13" s="17">
        <f t="shared" si="0"/>
        <v>271.55</v>
      </c>
      <c r="L13" s="17">
        <f t="shared" si="0"/>
        <v>6.92</v>
      </c>
      <c r="M13" s="17">
        <f t="shared" si="0"/>
        <v>48.84</v>
      </c>
      <c r="N13" s="17">
        <f t="shared" si="0"/>
        <v>81.09</v>
      </c>
      <c r="O13" s="5"/>
      <c r="P13" s="18">
        <f>P5+P6+P7+P8+P9+P10+P11+P12</f>
        <v>21.17</v>
      </c>
      <c r="Q13" s="18">
        <f t="shared" ref="Q13:AA13" si="1">Q5+Q6+Q7+Q8+Q9+Q10+Q11+Q12</f>
        <v>27.560000000000002</v>
      </c>
      <c r="R13" s="18">
        <f t="shared" si="1"/>
        <v>140.23999999999998</v>
      </c>
      <c r="S13" s="18">
        <f t="shared" si="1"/>
        <v>771.42</v>
      </c>
      <c r="T13" s="18">
        <f t="shared" si="1"/>
        <v>13.15</v>
      </c>
      <c r="U13" s="18">
        <f t="shared" si="1"/>
        <v>35.03</v>
      </c>
      <c r="V13" s="18">
        <f t="shared" si="1"/>
        <v>0.245</v>
      </c>
      <c r="W13" s="18">
        <f t="shared" si="1"/>
        <v>13.61</v>
      </c>
      <c r="X13" s="18">
        <f t="shared" si="1"/>
        <v>327.55</v>
      </c>
      <c r="Y13" s="18">
        <f t="shared" si="1"/>
        <v>7.3199999999999994</v>
      </c>
      <c r="Z13" s="18">
        <f t="shared" si="1"/>
        <v>55.24</v>
      </c>
      <c r="AA13" s="18">
        <f t="shared" si="1"/>
        <v>92.64</v>
      </c>
    </row>
    <row r="14" spans="1:29">
      <c r="A14" s="6" t="s">
        <v>9</v>
      </c>
      <c r="B14" s="8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/>
      <c r="P14" s="7"/>
      <c r="Q14" s="7"/>
      <c r="R14" s="7"/>
      <c r="S14" s="7"/>
      <c r="T14" s="7"/>
      <c r="U14" s="7"/>
      <c r="V14" s="14"/>
      <c r="W14" s="14"/>
      <c r="X14" s="14"/>
      <c r="Y14" s="14"/>
      <c r="Z14" s="14"/>
      <c r="AA14" s="14"/>
    </row>
    <row r="15" spans="1:29">
      <c r="A15" s="7" t="s">
        <v>126</v>
      </c>
      <c r="B15" s="16">
        <v>70</v>
      </c>
      <c r="C15" s="11">
        <f>P15/O15*B15</f>
        <v>1.2600000000000002</v>
      </c>
      <c r="D15" s="11">
        <f t="shared" ref="D15:N15" si="2">Q15/P15*C15</f>
        <v>3.6400000000000006</v>
      </c>
      <c r="E15" s="11">
        <f t="shared" si="2"/>
        <v>2.4500000000000002</v>
      </c>
      <c r="F15" s="11">
        <v>36.06</v>
      </c>
      <c r="G15" s="11">
        <f t="shared" si="2"/>
        <v>5.6610911854103358</v>
      </c>
      <c r="H15" s="11">
        <f t="shared" si="2"/>
        <v>5.4802431610942268E-2</v>
      </c>
      <c r="I15" s="11">
        <f t="shared" si="2"/>
        <v>3.2881458966565358E-2</v>
      </c>
      <c r="J15" s="11">
        <f t="shared" si="2"/>
        <v>1.1179696048632222</v>
      </c>
      <c r="K15" s="11">
        <f t="shared" si="2"/>
        <v>20.879726443769002</v>
      </c>
      <c r="L15" s="11">
        <f t="shared" si="2"/>
        <v>0.24661094224924018</v>
      </c>
      <c r="M15" s="11">
        <f t="shared" si="2"/>
        <v>12.560717325227968</v>
      </c>
      <c r="N15" s="11">
        <f t="shared" si="2"/>
        <v>25.526972644376901</v>
      </c>
      <c r="O15" s="16">
        <v>100</v>
      </c>
      <c r="P15" s="11">
        <v>1.8</v>
      </c>
      <c r="Q15" s="11">
        <v>5.2</v>
      </c>
      <c r="R15" s="11">
        <v>3.5</v>
      </c>
      <c r="S15" s="11">
        <v>65.8</v>
      </c>
      <c r="T15" s="11">
        <v>10.33</v>
      </c>
      <c r="U15" s="11">
        <v>0.1</v>
      </c>
      <c r="V15" s="11">
        <v>0.06</v>
      </c>
      <c r="W15" s="11">
        <v>2.04</v>
      </c>
      <c r="X15" s="11">
        <v>38.1</v>
      </c>
      <c r="Y15" s="11">
        <v>0.45</v>
      </c>
      <c r="Z15" s="11">
        <v>22.92</v>
      </c>
      <c r="AA15" s="11">
        <v>46.58</v>
      </c>
    </row>
    <row r="16" spans="1:29" ht="24.75" customHeight="1">
      <c r="A16" s="39" t="s">
        <v>70</v>
      </c>
      <c r="B16" s="70" t="s">
        <v>95</v>
      </c>
      <c r="C16" s="11">
        <v>4.57</v>
      </c>
      <c r="D16" s="11">
        <v>5.4</v>
      </c>
      <c r="E16" s="11">
        <v>13.29</v>
      </c>
      <c r="F16" s="11">
        <v>128</v>
      </c>
      <c r="G16" s="11">
        <v>6.17</v>
      </c>
      <c r="H16" s="11">
        <v>15.44</v>
      </c>
      <c r="I16" s="11">
        <v>7.1999999999999995E-2</v>
      </c>
      <c r="J16" s="11">
        <v>1.94</v>
      </c>
      <c r="K16" s="11">
        <v>12.4</v>
      </c>
      <c r="L16" s="11">
        <v>1.52</v>
      </c>
      <c r="M16" s="11">
        <v>28.16</v>
      </c>
      <c r="N16" s="11">
        <v>108.88</v>
      </c>
      <c r="O16" s="70" t="s">
        <v>95</v>
      </c>
      <c r="P16" s="11">
        <v>4.57</v>
      </c>
      <c r="Q16" s="11">
        <v>7.34</v>
      </c>
      <c r="R16" s="11">
        <v>13.29</v>
      </c>
      <c r="S16" s="11">
        <v>138.25</v>
      </c>
      <c r="T16" s="11">
        <v>6.17</v>
      </c>
      <c r="U16" s="11">
        <v>15.44</v>
      </c>
      <c r="V16" s="11">
        <v>7.1999999999999995E-2</v>
      </c>
      <c r="W16" s="11">
        <v>1.94</v>
      </c>
      <c r="X16" s="11">
        <v>12.4</v>
      </c>
      <c r="Y16" s="11">
        <v>1.52</v>
      </c>
      <c r="Z16" s="11">
        <v>28.16</v>
      </c>
      <c r="AA16" s="11">
        <v>108.88</v>
      </c>
    </row>
    <row r="17" spans="1:28" ht="21" customHeight="1">
      <c r="A17" s="3" t="s">
        <v>128</v>
      </c>
      <c r="B17" s="22" t="s">
        <v>96</v>
      </c>
      <c r="C17" s="11">
        <v>10.5</v>
      </c>
      <c r="D17" s="11">
        <v>7.8</v>
      </c>
      <c r="E17" s="11">
        <v>10.9</v>
      </c>
      <c r="F17" s="11">
        <v>245</v>
      </c>
      <c r="G17" s="11">
        <v>0.09</v>
      </c>
      <c r="H17" s="11">
        <v>0</v>
      </c>
      <c r="I17" s="11">
        <v>0.09</v>
      </c>
      <c r="J17" s="11">
        <v>0.63</v>
      </c>
      <c r="K17" s="11">
        <v>25.2</v>
      </c>
      <c r="L17" s="11">
        <v>0.81</v>
      </c>
      <c r="M17" s="11">
        <v>18.899999999999999</v>
      </c>
      <c r="N17" s="11">
        <v>100.8</v>
      </c>
      <c r="O17" s="16" t="s">
        <v>56</v>
      </c>
      <c r="P17" s="11">
        <v>15</v>
      </c>
      <c r="Q17" s="11">
        <v>17</v>
      </c>
      <c r="R17" s="11">
        <v>8.1999999999999993</v>
      </c>
      <c r="S17" s="11">
        <v>252.5</v>
      </c>
      <c r="T17" s="11">
        <v>0.2</v>
      </c>
      <c r="U17" s="11">
        <v>0</v>
      </c>
      <c r="V17" s="11">
        <v>0.1</v>
      </c>
      <c r="W17" s="11">
        <v>0.9</v>
      </c>
      <c r="X17" s="11">
        <v>39</v>
      </c>
      <c r="Y17" s="11">
        <v>1.3</v>
      </c>
      <c r="Z17" s="11">
        <v>30.4</v>
      </c>
      <c r="AA17" s="11">
        <v>160</v>
      </c>
      <c r="AB17" s="54"/>
    </row>
    <row r="18" spans="1:28" ht="19.5" customHeight="1">
      <c r="A18" s="7" t="s">
        <v>69</v>
      </c>
      <c r="B18" s="8">
        <v>150</v>
      </c>
      <c r="C18" s="11">
        <v>4.46</v>
      </c>
      <c r="D18" s="11">
        <v>6.53</v>
      </c>
      <c r="E18" s="11">
        <v>25</v>
      </c>
      <c r="F18" s="11">
        <v>235</v>
      </c>
      <c r="G18" s="11">
        <v>0.23</v>
      </c>
      <c r="H18" s="11">
        <v>0</v>
      </c>
      <c r="I18" s="11">
        <v>0.04</v>
      </c>
      <c r="J18" s="11">
        <v>0.32</v>
      </c>
      <c r="K18" s="11">
        <v>83.83</v>
      </c>
      <c r="L18" s="11">
        <v>0.59</v>
      </c>
      <c r="M18" s="11">
        <v>11.63</v>
      </c>
      <c r="N18" s="11">
        <v>95.7</v>
      </c>
      <c r="O18" s="8">
        <v>200</v>
      </c>
      <c r="P18" s="11">
        <v>8.5500000000000007</v>
      </c>
      <c r="Q18" s="11">
        <v>7.8</v>
      </c>
      <c r="R18" s="11">
        <v>37</v>
      </c>
      <c r="S18" s="11">
        <v>253</v>
      </c>
      <c r="T18" s="11">
        <v>0</v>
      </c>
      <c r="U18" s="11">
        <v>0</v>
      </c>
      <c r="V18" s="11">
        <v>0.2</v>
      </c>
      <c r="W18" s="11">
        <v>0.5</v>
      </c>
      <c r="X18" s="11">
        <v>14.25</v>
      </c>
      <c r="Y18" s="11">
        <v>4.5</v>
      </c>
      <c r="Z18" s="11">
        <v>52.9</v>
      </c>
      <c r="AA18" s="11">
        <v>203</v>
      </c>
    </row>
    <row r="19" spans="1:28">
      <c r="A19" s="7" t="s">
        <v>63</v>
      </c>
      <c r="B19" s="8">
        <v>180</v>
      </c>
      <c r="C19" s="11">
        <v>0.62</v>
      </c>
      <c r="D19" s="11">
        <v>0</v>
      </c>
      <c r="E19" s="11">
        <v>18.91</v>
      </c>
      <c r="F19" s="11">
        <v>42.18</v>
      </c>
      <c r="G19" s="11">
        <v>1.7999999999999999E-2</v>
      </c>
      <c r="H19" s="11">
        <v>1.7999999999999999E-2</v>
      </c>
      <c r="I19" s="11">
        <v>1.7999999999999999E-2</v>
      </c>
      <c r="J19" s="11">
        <v>0.13</v>
      </c>
      <c r="K19" s="11">
        <v>14.04</v>
      </c>
      <c r="L19" s="11">
        <v>0.28000000000000003</v>
      </c>
      <c r="M19" s="11">
        <v>5.33</v>
      </c>
      <c r="N19" s="11">
        <v>8.7799999999999994</v>
      </c>
      <c r="O19" s="8">
        <v>200</v>
      </c>
      <c r="P19" s="11">
        <v>0.68</v>
      </c>
      <c r="Q19" s="11">
        <v>0</v>
      </c>
      <c r="R19" s="11">
        <v>21.01</v>
      </c>
      <c r="S19" s="11">
        <v>46.87</v>
      </c>
      <c r="T19" s="11">
        <v>0.02</v>
      </c>
      <c r="U19" s="11">
        <v>0.02</v>
      </c>
      <c r="V19" s="11">
        <v>0.02</v>
      </c>
      <c r="W19" s="11">
        <v>0.14000000000000001</v>
      </c>
      <c r="X19" s="11">
        <v>15.6</v>
      </c>
      <c r="Y19" s="11">
        <v>0.31</v>
      </c>
      <c r="Z19" s="11">
        <v>5.92</v>
      </c>
      <c r="AA19" s="11">
        <v>9.75</v>
      </c>
    </row>
    <row r="20" spans="1:28">
      <c r="A20" s="3" t="s">
        <v>19</v>
      </c>
      <c r="B20" s="5">
        <v>40</v>
      </c>
      <c r="C20" s="13">
        <v>3</v>
      </c>
      <c r="D20" s="13">
        <v>0.3</v>
      </c>
      <c r="E20" s="13">
        <v>20</v>
      </c>
      <c r="F20" s="13">
        <v>94</v>
      </c>
      <c r="G20" s="13">
        <v>0</v>
      </c>
      <c r="H20" s="13">
        <v>0</v>
      </c>
      <c r="I20" s="13">
        <v>4.3999999999999997E-2</v>
      </c>
      <c r="J20" s="13">
        <v>0</v>
      </c>
      <c r="K20" s="13">
        <v>8</v>
      </c>
      <c r="L20" s="13">
        <v>0.4</v>
      </c>
      <c r="M20" s="13">
        <v>13.6</v>
      </c>
      <c r="N20" s="13">
        <v>30.4</v>
      </c>
      <c r="O20" s="8">
        <v>40</v>
      </c>
      <c r="P20" s="7">
        <v>2.6</v>
      </c>
      <c r="Q20" s="7">
        <v>0.5</v>
      </c>
      <c r="R20" s="7">
        <v>14</v>
      </c>
      <c r="S20" s="7">
        <v>72.400000000000006</v>
      </c>
      <c r="T20" s="7">
        <v>0</v>
      </c>
      <c r="U20" s="7">
        <v>0</v>
      </c>
      <c r="V20" s="7">
        <v>0.1</v>
      </c>
      <c r="W20" s="7">
        <v>0</v>
      </c>
      <c r="X20" s="7">
        <v>14</v>
      </c>
      <c r="Y20" s="7">
        <v>1.6</v>
      </c>
      <c r="Z20" s="7">
        <v>13.6</v>
      </c>
      <c r="AA20" s="7">
        <v>30.4</v>
      </c>
    </row>
    <row r="21" spans="1:28">
      <c r="A21" s="7" t="s">
        <v>49</v>
      </c>
      <c r="B21" s="8">
        <v>20</v>
      </c>
      <c r="C21" s="7">
        <v>0.7</v>
      </c>
      <c r="D21" s="7">
        <v>0.1</v>
      </c>
      <c r="E21" s="7">
        <v>9.4</v>
      </c>
      <c r="F21" s="7">
        <v>41.3</v>
      </c>
      <c r="G21" s="7">
        <v>0</v>
      </c>
      <c r="H21" s="7">
        <v>0</v>
      </c>
      <c r="I21" s="7">
        <v>0.1</v>
      </c>
      <c r="J21" s="7">
        <v>0</v>
      </c>
      <c r="K21" s="7">
        <v>7</v>
      </c>
      <c r="L21" s="7">
        <v>0.8</v>
      </c>
      <c r="M21" s="7">
        <v>6.8</v>
      </c>
      <c r="N21" s="7">
        <v>15.2</v>
      </c>
      <c r="O21" s="8">
        <v>50</v>
      </c>
      <c r="P21" s="11">
        <v>3.3</v>
      </c>
      <c r="Q21" s="11">
        <v>0.6</v>
      </c>
      <c r="R21" s="11">
        <v>17</v>
      </c>
      <c r="S21" s="11">
        <v>90.5</v>
      </c>
      <c r="T21" s="11">
        <v>0</v>
      </c>
      <c r="U21" s="11">
        <v>0</v>
      </c>
      <c r="V21" s="11">
        <v>0.09</v>
      </c>
      <c r="W21" s="11">
        <v>0</v>
      </c>
      <c r="X21" s="11">
        <v>17.5</v>
      </c>
      <c r="Y21" s="11">
        <v>1.95</v>
      </c>
      <c r="Z21" s="11">
        <v>17</v>
      </c>
      <c r="AA21" s="11">
        <v>38</v>
      </c>
    </row>
    <row r="22" spans="1:28">
      <c r="A22" s="9" t="s">
        <v>16</v>
      </c>
      <c r="B22" s="8"/>
      <c r="C22" s="19">
        <f>C15+C16+C17+C18+C19+C20+C21</f>
        <v>25.11</v>
      </c>
      <c r="D22" s="19">
        <f t="shared" ref="D22:N22" si="3">D15+D16+D17+D18+D19+D20+D21</f>
        <v>23.770000000000003</v>
      </c>
      <c r="E22" s="19">
        <f t="shared" si="3"/>
        <v>99.95</v>
      </c>
      <c r="F22" s="19">
        <f t="shared" si="3"/>
        <v>821.53999999999985</v>
      </c>
      <c r="G22" s="19">
        <f t="shared" si="3"/>
        <v>12.169091185410338</v>
      </c>
      <c r="H22" s="19">
        <f t="shared" si="3"/>
        <v>15.512802431610943</v>
      </c>
      <c r="I22" s="19">
        <f t="shared" si="3"/>
        <v>0.39688145896656535</v>
      </c>
      <c r="J22" s="19">
        <f t="shared" si="3"/>
        <v>4.1379696048632217</v>
      </c>
      <c r="K22" s="19">
        <f t="shared" si="3"/>
        <v>171.34972644376899</v>
      </c>
      <c r="L22" s="19">
        <f t="shared" si="3"/>
        <v>4.6466109422492403</v>
      </c>
      <c r="M22" s="19">
        <f t="shared" si="3"/>
        <v>96.980717325227957</v>
      </c>
      <c r="N22" s="19">
        <f t="shared" si="3"/>
        <v>385.28697264437682</v>
      </c>
      <c r="O22" s="30"/>
      <c r="P22" s="19">
        <f>SUM(P15:P21)</f>
        <v>36.5</v>
      </c>
      <c r="Q22" s="19">
        <f t="shared" ref="Q22:AA22" si="4">SUM(Q15:Q21)</f>
        <v>38.44</v>
      </c>
      <c r="R22" s="19">
        <f t="shared" si="4"/>
        <v>114</v>
      </c>
      <c r="S22" s="19">
        <f t="shared" si="4"/>
        <v>919.31999999999994</v>
      </c>
      <c r="T22" s="19">
        <f t="shared" si="4"/>
        <v>16.72</v>
      </c>
      <c r="U22" s="19">
        <f t="shared" si="4"/>
        <v>15.559999999999999</v>
      </c>
      <c r="V22" s="19">
        <f t="shared" si="4"/>
        <v>0.64200000000000002</v>
      </c>
      <c r="W22" s="19">
        <f t="shared" si="4"/>
        <v>5.52</v>
      </c>
      <c r="X22" s="19">
        <f t="shared" si="4"/>
        <v>150.85</v>
      </c>
      <c r="Y22" s="19">
        <f t="shared" si="4"/>
        <v>11.629999999999999</v>
      </c>
      <c r="Z22" s="19">
        <f t="shared" si="4"/>
        <v>170.89999999999998</v>
      </c>
      <c r="AA22" s="19">
        <f t="shared" si="4"/>
        <v>596.61</v>
      </c>
    </row>
    <row r="23" spans="1:28">
      <c r="A23" s="1" t="s">
        <v>17</v>
      </c>
      <c r="B23" s="8"/>
      <c r="C23" s="40">
        <f t="shared" ref="C23:N23" si="5">C13+C22</f>
        <v>45.230000000000004</v>
      </c>
      <c r="D23" s="40">
        <f t="shared" si="5"/>
        <v>42.000000000000007</v>
      </c>
      <c r="E23" s="40">
        <f t="shared" si="5"/>
        <v>200.94</v>
      </c>
      <c r="F23" s="40">
        <f t="shared" si="5"/>
        <v>1471.5099999999998</v>
      </c>
      <c r="G23" s="40">
        <f t="shared" si="5"/>
        <v>25.299091185410337</v>
      </c>
      <c r="H23" s="40">
        <f t="shared" si="5"/>
        <v>50.542802431610944</v>
      </c>
      <c r="I23" s="40">
        <f t="shared" si="5"/>
        <v>0.59088145896656541</v>
      </c>
      <c r="J23" s="40">
        <f t="shared" si="5"/>
        <v>17.627969604863221</v>
      </c>
      <c r="K23" s="40">
        <f t="shared" si="5"/>
        <v>442.899726443769</v>
      </c>
      <c r="L23" s="40">
        <f t="shared" si="5"/>
        <v>11.566610942249241</v>
      </c>
      <c r="M23" s="40">
        <f t="shared" si="5"/>
        <v>145.82071732522797</v>
      </c>
      <c r="N23" s="40">
        <f t="shared" si="5"/>
        <v>466.37697264437679</v>
      </c>
      <c r="O23" s="40"/>
      <c r="P23" s="40">
        <f t="shared" ref="P23:AA23" si="6">P13+P22</f>
        <v>57.67</v>
      </c>
      <c r="Q23" s="40">
        <f t="shared" si="6"/>
        <v>66</v>
      </c>
      <c r="R23" s="40">
        <f t="shared" si="6"/>
        <v>254.23999999999998</v>
      </c>
      <c r="S23" s="40">
        <f t="shared" si="6"/>
        <v>1690.7399999999998</v>
      </c>
      <c r="T23" s="40">
        <f t="shared" si="6"/>
        <v>29.869999999999997</v>
      </c>
      <c r="U23" s="40">
        <f t="shared" si="6"/>
        <v>50.59</v>
      </c>
      <c r="V23" s="40">
        <f t="shared" si="6"/>
        <v>0.88700000000000001</v>
      </c>
      <c r="W23" s="40">
        <f t="shared" si="6"/>
        <v>19.13</v>
      </c>
      <c r="X23" s="40">
        <f t="shared" si="6"/>
        <v>478.4</v>
      </c>
      <c r="Y23" s="40">
        <f t="shared" si="6"/>
        <v>18.95</v>
      </c>
      <c r="Z23" s="40">
        <f t="shared" si="6"/>
        <v>226.14</v>
      </c>
      <c r="AA23" s="40">
        <f t="shared" si="6"/>
        <v>689.25</v>
      </c>
    </row>
    <row r="24" spans="1:28">
      <c r="C24" s="31"/>
      <c r="D24" s="31"/>
      <c r="E24" s="31"/>
      <c r="F24" s="31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8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28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28">
      <c r="K27" s="51"/>
    </row>
  </sheetData>
  <mergeCells count="6">
    <mergeCell ref="X3:AA3"/>
    <mergeCell ref="C3:F3"/>
    <mergeCell ref="G3:J3"/>
    <mergeCell ref="K3:N3"/>
    <mergeCell ref="P3:S3"/>
    <mergeCell ref="T3:W3"/>
  </mergeCells>
  <pageMargins left="0.7" right="0.7" top="0.75" bottom="0.75" header="0.3" footer="0.3"/>
  <pageSetup paperSize="9" scale="9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2"/>
  <sheetViews>
    <sheetView workbookViewId="0">
      <selection activeCell="D40" sqref="D40"/>
    </sheetView>
  </sheetViews>
  <sheetFormatPr defaultRowHeight="15"/>
  <cols>
    <col min="1" max="1" width="28.7109375" customWidth="1"/>
    <col min="2" max="2" width="6.5703125" customWidth="1"/>
    <col min="3" max="5" width="3.42578125" customWidth="1"/>
    <col min="6" max="6" width="5.5703125" customWidth="1"/>
    <col min="7" max="13" width="3.42578125" customWidth="1"/>
    <col min="14" max="14" width="4.28515625" customWidth="1"/>
    <col min="15" max="15" width="6.5703125" customWidth="1"/>
    <col min="16" max="18" width="3.42578125" customWidth="1"/>
    <col min="19" max="19" width="5.42578125" customWidth="1"/>
    <col min="20" max="20" width="3.42578125" customWidth="1"/>
    <col min="21" max="21" width="3.85546875" customWidth="1"/>
    <col min="22" max="23" width="4.140625" customWidth="1"/>
    <col min="24" max="25" width="3.42578125" customWidth="1"/>
    <col min="26" max="26" width="4.5703125" customWidth="1"/>
    <col min="27" max="27" width="4.7109375" customWidth="1"/>
  </cols>
  <sheetData>
    <row r="1" spans="1:27">
      <c r="A1" s="24" t="s">
        <v>123</v>
      </c>
      <c r="B1" s="24"/>
      <c r="C1" s="15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>
      <c r="A2" s="25" t="s">
        <v>26</v>
      </c>
      <c r="B2" s="24"/>
      <c r="C2" s="15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7" ht="23.25">
      <c r="A3" s="1" t="s">
        <v>0</v>
      </c>
      <c r="B3" s="29" t="s">
        <v>38</v>
      </c>
      <c r="C3" s="78" t="s">
        <v>14</v>
      </c>
      <c r="D3" s="79"/>
      <c r="E3" s="79"/>
      <c r="F3" s="80"/>
      <c r="G3" s="81" t="s">
        <v>1</v>
      </c>
      <c r="H3" s="81"/>
      <c r="I3" s="81"/>
      <c r="J3" s="81"/>
      <c r="K3" s="81" t="s">
        <v>15</v>
      </c>
      <c r="L3" s="81"/>
      <c r="M3" s="81"/>
      <c r="N3" s="81"/>
      <c r="O3" s="29" t="s">
        <v>39</v>
      </c>
      <c r="P3" s="78" t="s">
        <v>14</v>
      </c>
      <c r="Q3" s="79"/>
      <c r="R3" s="79"/>
      <c r="S3" s="80"/>
      <c r="T3" s="81" t="s">
        <v>1</v>
      </c>
      <c r="U3" s="81"/>
      <c r="V3" s="81"/>
      <c r="W3" s="81"/>
      <c r="X3" s="81" t="s">
        <v>15</v>
      </c>
      <c r="Y3" s="81"/>
      <c r="Z3" s="81"/>
      <c r="AA3" s="81"/>
    </row>
    <row r="4" spans="1:27">
      <c r="A4" s="1" t="s">
        <v>2</v>
      </c>
      <c r="B4" s="1" t="s">
        <v>12</v>
      </c>
      <c r="C4" s="1" t="s">
        <v>3</v>
      </c>
      <c r="D4" s="1" t="s">
        <v>4</v>
      </c>
      <c r="E4" s="1" t="s">
        <v>5</v>
      </c>
      <c r="F4" s="1" t="s">
        <v>11</v>
      </c>
      <c r="G4" s="1" t="s">
        <v>7</v>
      </c>
      <c r="H4" s="1" t="s">
        <v>40</v>
      </c>
      <c r="I4" s="1" t="s">
        <v>6</v>
      </c>
      <c r="J4" s="1" t="s">
        <v>41</v>
      </c>
      <c r="K4" s="1" t="s">
        <v>8</v>
      </c>
      <c r="L4" s="1" t="s">
        <v>13</v>
      </c>
      <c r="M4" s="1" t="s">
        <v>43</v>
      </c>
      <c r="N4" s="1" t="s">
        <v>42</v>
      </c>
      <c r="O4" s="1" t="s">
        <v>12</v>
      </c>
      <c r="P4" s="1" t="s">
        <v>3</v>
      </c>
      <c r="Q4" s="1" t="s">
        <v>4</v>
      </c>
      <c r="R4" s="1" t="s">
        <v>5</v>
      </c>
      <c r="S4" s="1" t="s">
        <v>11</v>
      </c>
      <c r="T4" s="1" t="s">
        <v>7</v>
      </c>
      <c r="U4" s="1" t="s">
        <v>40</v>
      </c>
      <c r="V4" s="1" t="s">
        <v>6</v>
      </c>
      <c r="W4" s="1" t="s">
        <v>41</v>
      </c>
      <c r="X4" s="1" t="s">
        <v>8</v>
      </c>
      <c r="Y4" s="1" t="s">
        <v>13</v>
      </c>
      <c r="Z4" s="1" t="s">
        <v>43</v>
      </c>
      <c r="AA4" s="1" t="s">
        <v>42</v>
      </c>
    </row>
    <row r="5" spans="1:27">
      <c r="A5" s="7" t="s">
        <v>74</v>
      </c>
      <c r="B5" s="7">
        <v>205</v>
      </c>
      <c r="C5" s="7">
        <v>8.5</v>
      </c>
      <c r="D5" s="7">
        <v>7.03</v>
      </c>
      <c r="E5" s="7">
        <v>29</v>
      </c>
      <c r="F5" s="7">
        <v>159.65</v>
      </c>
      <c r="G5" s="7">
        <v>0.21</v>
      </c>
      <c r="H5" s="7">
        <v>0.01</v>
      </c>
      <c r="I5" s="7">
        <v>0.05</v>
      </c>
      <c r="J5" s="7">
        <v>0.72</v>
      </c>
      <c r="K5" s="7">
        <v>78.67</v>
      </c>
      <c r="L5" s="7">
        <v>0.45</v>
      </c>
      <c r="M5" s="7">
        <v>13.45</v>
      </c>
      <c r="N5" s="7">
        <v>79.86</v>
      </c>
      <c r="O5" s="7">
        <v>255</v>
      </c>
      <c r="P5" s="7">
        <v>8.1</v>
      </c>
      <c r="Q5" s="7">
        <v>8.75</v>
      </c>
      <c r="R5" s="7">
        <v>48.75</v>
      </c>
      <c r="S5" s="7">
        <v>306.10000000000002</v>
      </c>
      <c r="T5" s="7">
        <v>0.25</v>
      </c>
      <c r="U5" s="7">
        <v>0</v>
      </c>
      <c r="V5" s="7">
        <v>0.13</v>
      </c>
      <c r="W5" s="7">
        <v>0.9</v>
      </c>
      <c r="X5" s="7">
        <v>98.75</v>
      </c>
      <c r="Y5" s="7">
        <v>0.63</v>
      </c>
      <c r="Z5" s="7">
        <v>16.25</v>
      </c>
      <c r="AA5" s="7">
        <v>99.9</v>
      </c>
    </row>
    <row r="6" spans="1:27">
      <c r="A6" s="55" t="s">
        <v>75</v>
      </c>
      <c r="B6" s="58">
        <v>200</v>
      </c>
      <c r="C6" s="59">
        <v>7.0000000000000007E-2</v>
      </c>
      <c r="D6" s="57">
        <v>0.02</v>
      </c>
      <c r="E6" s="57">
        <v>15</v>
      </c>
      <c r="F6" s="57">
        <v>60</v>
      </c>
      <c r="G6" s="57">
        <v>0.03</v>
      </c>
      <c r="H6" s="57">
        <v>0</v>
      </c>
      <c r="I6" s="60">
        <v>0</v>
      </c>
      <c r="J6" s="57">
        <v>0</v>
      </c>
      <c r="K6" s="57">
        <v>11.1</v>
      </c>
      <c r="L6" s="57">
        <v>0.28000000000000003</v>
      </c>
      <c r="M6" s="57">
        <v>11.4</v>
      </c>
      <c r="N6" s="57">
        <v>0.28000000000000003</v>
      </c>
      <c r="O6" s="58">
        <v>200</v>
      </c>
      <c r="P6" s="59">
        <v>7.0000000000000007E-2</v>
      </c>
      <c r="Q6" s="57">
        <v>0.02</v>
      </c>
      <c r="R6" s="57">
        <v>15</v>
      </c>
      <c r="S6" s="57">
        <v>60</v>
      </c>
      <c r="T6" s="57">
        <v>0.03</v>
      </c>
      <c r="U6" s="57">
        <v>0</v>
      </c>
      <c r="V6" s="60">
        <v>0</v>
      </c>
      <c r="W6" s="57">
        <v>0</v>
      </c>
      <c r="X6" s="57">
        <v>11.1</v>
      </c>
      <c r="Y6" s="57">
        <v>0.28000000000000003</v>
      </c>
      <c r="Z6" s="57">
        <v>11.4</v>
      </c>
      <c r="AA6" s="57">
        <v>0.28000000000000003</v>
      </c>
    </row>
    <row r="7" spans="1:27">
      <c r="A7" s="3" t="s">
        <v>18</v>
      </c>
      <c r="B7" s="16">
        <v>10</v>
      </c>
      <c r="C7" s="11">
        <v>0.05</v>
      </c>
      <c r="D7" s="11">
        <v>5.2</v>
      </c>
      <c r="E7" s="11">
        <v>0.08</v>
      </c>
      <c r="F7" s="11">
        <v>74.8</v>
      </c>
      <c r="G7" s="11">
        <v>0</v>
      </c>
      <c r="H7" s="11">
        <v>34</v>
      </c>
      <c r="I7" s="11">
        <v>0</v>
      </c>
      <c r="J7" s="11">
        <v>0</v>
      </c>
      <c r="K7" s="11">
        <v>1.2</v>
      </c>
      <c r="L7" s="11">
        <v>0.02</v>
      </c>
      <c r="M7" s="11">
        <v>0</v>
      </c>
      <c r="N7" s="11">
        <v>1.6</v>
      </c>
      <c r="O7" s="16">
        <v>10</v>
      </c>
      <c r="P7" s="11">
        <v>0.05</v>
      </c>
      <c r="Q7" s="11">
        <v>8.1999999999999993</v>
      </c>
      <c r="R7" s="11">
        <v>0.08</v>
      </c>
      <c r="S7" s="11">
        <v>74.8</v>
      </c>
      <c r="T7" s="11">
        <v>0</v>
      </c>
      <c r="U7" s="11">
        <v>34</v>
      </c>
      <c r="V7" s="11">
        <v>0</v>
      </c>
      <c r="W7" s="11">
        <v>0</v>
      </c>
      <c r="X7" s="11">
        <v>1.2</v>
      </c>
      <c r="Y7" s="11">
        <v>0.02</v>
      </c>
      <c r="Z7" s="11">
        <v>0</v>
      </c>
      <c r="AA7" s="11">
        <v>1.6</v>
      </c>
    </row>
    <row r="8" spans="1:27">
      <c r="A8" s="3" t="s">
        <v>19</v>
      </c>
      <c r="B8" s="5">
        <v>40</v>
      </c>
      <c r="C8" s="13">
        <v>3</v>
      </c>
      <c r="D8" s="13">
        <v>0.3</v>
      </c>
      <c r="E8" s="13">
        <v>20</v>
      </c>
      <c r="F8" s="13">
        <v>94</v>
      </c>
      <c r="G8" s="13">
        <v>0</v>
      </c>
      <c r="H8" s="13">
        <v>0</v>
      </c>
      <c r="I8" s="13">
        <v>4.3999999999999997E-2</v>
      </c>
      <c r="J8" s="13">
        <v>0</v>
      </c>
      <c r="K8" s="13">
        <v>8</v>
      </c>
      <c r="L8" s="13">
        <v>0.4</v>
      </c>
      <c r="M8" s="13">
        <v>13.6</v>
      </c>
      <c r="N8" s="13">
        <v>30.4</v>
      </c>
      <c r="O8" s="5">
        <v>50</v>
      </c>
      <c r="P8" s="13">
        <v>3.8</v>
      </c>
      <c r="Q8" s="13">
        <v>0.4</v>
      </c>
      <c r="R8" s="13">
        <v>24.6</v>
      </c>
      <c r="S8" s="13">
        <v>117.5</v>
      </c>
      <c r="T8" s="13">
        <v>0</v>
      </c>
      <c r="U8" s="13">
        <v>0</v>
      </c>
      <c r="V8" s="13">
        <v>5.5E-2</v>
      </c>
      <c r="W8" s="13">
        <v>0</v>
      </c>
      <c r="X8" s="13">
        <v>10</v>
      </c>
      <c r="Y8" s="13">
        <v>0.55000000000000004</v>
      </c>
      <c r="Z8" s="13">
        <v>17</v>
      </c>
      <c r="AA8" s="13">
        <v>38</v>
      </c>
    </row>
    <row r="9" spans="1:27">
      <c r="A9" s="3" t="s">
        <v>127</v>
      </c>
      <c r="B9" s="8">
        <v>60</v>
      </c>
      <c r="C9" s="11">
        <v>7.5</v>
      </c>
      <c r="D9" s="11">
        <v>8.1</v>
      </c>
      <c r="E9" s="11">
        <v>18</v>
      </c>
      <c r="F9" s="11">
        <v>181.11</v>
      </c>
      <c r="G9" s="11">
        <v>0.1</v>
      </c>
      <c r="H9" s="11">
        <v>31</v>
      </c>
      <c r="I9" s="11">
        <v>0</v>
      </c>
      <c r="J9" s="11">
        <v>0.1</v>
      </c>
      <c r="K9" s="11">
        <v>126</v>
      </c>
      <c r="L9" s="22">
        <v>0.3</v>
      </c>
      <c r="M9" s="11">
        <v>12</v>
      </c>
      <c r="N9" s="11">
        <v>90</v>
      </c>
      <c r="O9" s="22">
        <v>70</v>
      </c>
      <c r="P9" s="11">
        <f>C9/B9*O9</f>
        <v>8.75</v>
      </c>
      <c r="Q9" s="11">
        <f t="shared" ref="Q9" si="0">D9/C9*P9</f>
        <v>9.4499999999999993</v>
      </c>
      <c r="R9" s="11">
        <f t="shared" ref="R9" si="1">E9/D9*Q9</f>
        <v>21</v>
      </c>
      <c r="S9" s="11">
        <f t="shared" ref="S9" si="2">F9/E9*R9</f>
        <v>211.29500000000002</v>
      </c>
      <c r="T9" s="11">
        <f t="shared" ref="T9" si="3">G9/F9*S9</f>
        <v>0.11666666666666668</v>
      </c>
      <c r="U9" s="11">
        <f t="shared" ref="U9" si="4">H9/G9*T9</f>
        <v>36.166666666666671</v>
      </c>
      <c r="V9" s="11">
        <f t="shared" ref="V9" si="5">I9/H9*U9</f>
        <v>0</v>
      </c>
      <c r="W9" s="11">
        <v>0.1</v>
      </c>
      <c r="X9" s="11">
        <v>119</v>
      </c>
      <c r="Y9" s="11">
        <v>0.1</v>
      </c>
      <c r="Z9" s="11">
        <v>15.1</v>
      </c>
      <c r="AA9" s="11">
        <v>79.2</v>
      </c>
    </row>
    <row r="10" spans="1:27">
      <c r="A10" s="3"/>
      <c r="B10" s="8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22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>
      <c r="A11" s="3" t="s">
        <v>55</v>
      </c>
      <c r="B11" s="5">
        <v>200</v>
      </c>
      <c r="C11" s="11">
        <v>0.8</v>
      </c>
      <c r="D11" s="11">
        <v>0.1</v>
      </c>
      <c r="E11" s="11">
        <v>20.6</v>
      </c>
      <c r="F11" s="11">
        <v>94</v>
      </c>
      <c r="G11" s="11">
        <v>10</v>
      </c>
      <c r="H11" s="11">
        <v>0</v>
      </c>
      <c r="I11" s="11">
        <v>0.04</v>
      </c>
      <c r="J11" s="11">
        <v>0</v>
      </c>
      <c r="K11" s="11">
        <v>38</v>
      </c>
      <c r="L11" s="11">
        <v>4.5999999999999996</v>
      </c>
      <c r="M11" s="11">
        <v>18</v>
      </c>
      <c r="N11" s="11">
        <v>22</v>
      </c>
      <c r="O11" s="5">
        <v>200</v>
      </c>
      <c r="P11" s="11">
        <v>0.8</v>
      </c>
      <c r="Q11" s="11">
        <v>0.1</v>
      </c>
      <c r="R11" s="11">
        <v>20.6</v>
      </c>
      <c r="S11" s="11">
        <v>94</v>
      </c>
      <c r="T11" s="11">
        <v>10</v>
      </c>
      <c r="U11" s="11">
        <v>0</v>
      </c>
      <c r="V11" s="11">
        <v>0.04</v>
      </c>
      <c r="W11" s="11">
        <v>0</v>
      </c>
      <c r="X11" s="11">
        <v>38</v>
      </c>
      <c r="Y11" s="11">
        <v>4.5999999999999996</v>
      </c>
      <c r="Z11" s="11">
        <v>18</v>
      </c>
      <c r="AA11" s="11">
        <v>22</v>
      </c>
    </row>
    <row r="12" spans="1:27">
      <c r="A12" s="9" t="s">
        <v>16</v>
      </c>
      <c r="B12" s="5"/>
      <c r="C12" s="17">
        <f t="shared" ref="C12:N12" si="6">SUM(C5:C10)</f>
        <v>19.12</v>
      </c>
      <c r="D12" s="17">
        <f t="shared" si="6"/>
        <v>20.65</v>
      </c>
      <c r="E12" s="17">
        <f t="shared" si="6"/>
        <v>82.08</v>
      </c>
      <c r="F12" s="17">
        <f t="shared" si="6"/>
        <v>569.55999999999995</v>
      </c>
      <c r="G12" s="17">
        <f t="shared" si="6"/>
        <v>0.33999999999999997</v>
      </c>
      <c r="H12" s="17">
        <f t="shared" si="6"/>
        <v>65.009999999999991</v>
      </c>
      <c r="I12" s="17">
        <f t="shared" si="6"/>
        <v>9.4E-2</v>
      </c>
      <c r="J12" s="17">
        <f t="shared" si="6"/>
        <v>0.82</v>
      </c>
      <c r="K12" s="17">
        <f t="shared" si="6"/>
        <v>224.97</v>
      </c>
      <c r="L12" s="17">
        <f t="shared" si="6"/>
        <v>1.45</v>
      </c>
      <c r="M12" s="17">
        <f t="shared" si="6"/>
        <v>50.45</v>
      </c>
      <c r="N12" s="17">
        <f t="shared" si="6"/>
        <v>202.14</v>
      </c>
      <c r="O12" s="21"/>
      <c r="P12" s="18">
        <f t="shared" ref="P12:AA12" si="7">SUM(P5:P10)</f>
        <v>20.77</v>
      </c>
      <c r="Q12" s="18">
        <f t="shared" si="7"/>
        <v>26.819999999999997</v>
      </c>
      <c r="R12" s="18">
        <f t="shared" si="7"/>
        <v>109.43</v>
      </c>
      <c r="S12" s="18">
        <f t="shared" si="7"/>
        <v>769.69500000000016</v>
      </c>
      <c r="T12" s="18">
        <f t="shared" si="7"/>
        <v>0.39666666666666672</v>
      </c>
      <c r="U12" s="18">
        <f t="shared" si="7"/>
        <v>70.166666666666671</v>
      </c>
      <c r="V12" s="18">
        <f t="shared" si="7"/>
        <v>0.185</v>
      </c>
      <c r="W12" s="18">
        <f t="shared" si="7"/>
        <v>1</v>
      </c>
      <c r="X12" s="18">
        <f t="shared" si="7"/>
        <v>240.05</v>
      </c>
      <c r="Y12" s="18">
        <f t="shared" si="7"/>
        <v>1.58</v>
      </c>
      <c r="Z12" s="18">
        <f t="shared" si="7"/>
        <v>59.75</v>
      </c>
      <c r="AA12" s="18">
        <f t="shared" si="7"/>
        <v>218.98000000000002</v>
      </c>
    </row>
    <row r="13" spans="1:27">
      <c r="A13" s="6" t="s">
        <v>9</v>
      </c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  <c r="P13" s="7"/>
      <c r="Q13" s="7"/>
      <c r="R13" s="7"/>
      <c r="S13" s="7"/>
      <c r="T13" s="7"/>
      <c r="U13" s="7"/>
      <c r="V13" s="14"/>
      <c r="W13" s="14"/>
      <c r="X13" s="14"/>
      <c r="Y13" s="14"/>
      <c r="Z13" s="14"/>
      <c r="AA13" s="14"/>
    </row>
    <row r="14" spans="1:27">
      <c r="A14" s="55" t="s">
        <v>120</v>
      </c>
      <c r="B14" s="71">
        <v>60</v>
      </c>
      <c r="C14" s="57">
        <v>1.8</v>
      </c>
      <c r="D14" s="57">
        <v>3.9</v>
      </c>
      <c r="E14" s="57">
        <v>5.18</v>
      </c>
      <c r="F14" s="57">
        <v>56.4</v>
      </c>
      <c r="G14" s="57">
        <v>1.65</v>
      </c>
      <c r="H14" s="57">
        <v>0</v>
      </c>
      <c r="I14" s="57">
        <v>0</v>
      </c>
      <c r="J14" s="57">
        <v>0.1</v>
      </c>
      <c r="K14" s="57">
        <v>63.86</v>
      </c>
      <c r="L14" s="57">
        <v>0.8</v>
      </c>
      <c r="M14" s="57">
        <v>7.7</v>
      </c>
      <c r="N14" s="57">
        <v>44.77</v>
      </c>
      <c r="O14" s="56">
        <v>100</v>
      </c>
      <c r="P14" s="57">
        <f>C14/B14*O14</f>
        <v>3.0000000000000004</v>
      </c>
      <c r="Q14" s="57">
        <f t="shared" ref="Q14:AA14" si="8">D14/C14*P14</f>
        <v>6.5000000000000009</v>
      </c>
      <c r="R14" s="57">
        <f t="shared" si="8"/>
        <v>8.6333333333333346</v>
      </c>
      <c r="S14" s="57">
        <f t="shared" si="8"/>
        <v>94.000000000000014</v>
      </c>
      <c r="T14" s="57">
        <f t="shared" si="8"/>
        <v>2.7500000000000004</v>
      </c>
      <c r="U14" s="57">
        <f t="shared" si="8"/>
        <v>0</v>
      </c>
      <c r="V14" s="57">
        <v>0.02</v>
      </c>
      <c r="W14" s="57">
        <v>1.87</v>
      </c>
      <c r="X14" s="57">
        <v>106.43</v>
      </c>
      <c r="Y14" s="57">
        <f t="shared" si="8"/>
        <v>1.3332915753210151</v>
      </c>
      <c r="Z14" s="57">
        <f t="shared" si="8"/>
        <v>12.83293141246477</v>
      </c>
      <c r="AA14" s="57">
        <f t="shared" si="8"/>
        <v>74.614329783902321</v>
      </c>
    </row>
    <row r="15" spans="1:27" ht="18.75" customHeight="1">
      <c r="A15" s="38" t="s">
        <v>86</v>
      </c>
      <c r="B15" s="8">
        <v>200</v>
      </c>
      <c r="C15" s="11">
        <v>5.36</v>
      </c>
      <c r="D15" s="11">
        <v>3.68</v>
      </c>
      <c r="E15" s="11">
        <v>4.29</v>
      </c>
      <c r="F15" s="11">
        <v>129</v>
      </c>
      <c r="G15" s="11">
        <v>2.72</v>
      </c>
      <c r="H15" s="11">
        <v>14.4</v>
      </c>
      <c r="I15" s="11">
        <v>0.08</v>
      </c>
      <c r="J15" s="11">
        <v>0.08</v>
      </c>
      <c r="K15" s="11">
        <v>37.6</v>
      </c>
      <c r="L15" s="11">
        <v>0.88</v>
      </c>
      <c r="M15" s="11">
        <v>30.4</v>
      </c>
      <c r="N15" s="11">
        <v>122.4</v>
      </c>
      <c r="O15" s="8">
        <v>250</v>
      </c>
      <c r="P15" s="11">
        <v>6.7</v>
      </c>
      <c r="Q15" s="11">
        <v>4.5999999999999996</v>
      </c>
      <c r="R15" s="11">
        <v>13</v>
      </c>
      <c r="S15" s="11">
        <v>147.1</v>
      </c>
      <c r="T15" s="11">
        <v>3.4</v>
      </c>
      <c r="U15" s="11">
        <v>18</v>
      </c>
      <c r="V15" s="11">
        <v>0.1</v>
      </c>
      <c r="W15" s="11">
        <v>0.1</v>
      </c>
      <c r="X15" s="11">
        <v>47</v>
      </c>
      <c r="Y15" s="11">
        <v>0.6</v>
      </c>
      <c r="Z15" s="11">
        <v>38</v>
      </c>
      <c r="AA15" s="11">
        <v>153</v>
      </c>
    </row>
    <row r="16" spans="1:27">
      <c r="A16" s="39" t="s">
        <v>118</v>
      </c>
      <c r="B16" s="8">
        <v>250</v>
      </c>
      <c r="C16" s="11">
        <v>14.8</v>
      </c>
      <c r="D16" s="11">
        <v>17.5</v>
      </c>
      <c r="E16" s="11">
        <v>45.2</v>
      </c>
      <c r="F16" s="11">
        <v>433.3</v>
      </c>
      <c r="G16" s="11">
        <v>14.84</v>
      </c>
      <c r="H16" s="11">
        <v>0.01</v>
      </c>
      <c r="I16" s="11">
        <v>0.24</v>
      </c>
      <c r="J16" s="11">
        <v>0.71</v>
      </c>
      <c r="K16" s="11">
        <v>32.5</v>
      </c>
      <c r="L16" s="11">
        <v>3.12</v>
      </c>
      <c r="M16" s="11">
        <v>34.18</v>
      </c>
      <c r="N16" s="11">
        <v>358.34</v>
      </c>
      <c r="O16" s="8">
        <v>250</v>
      </c>
      <c r="P16" s="11">
        <v>19.399999999999999</v>
      </c>
      <c r="Q16" s="11">
        <v>19.3</v>
      </c>
      <c r="R16" s="11">
        <v>45.2</v>
      </c>
      <c r="S16" s="11">
        <v>432.3</v>
      </c>
      <c r="T16" s="11">
        <v>14.84</v>
      </c>
      <c r="U16" s="11">
        <v>0.01</v>
      </c>
      <c r="V16" s="11">
        <v>0.24</v>
      </c>
      <c r="W16" s="11">
        <v>0.71</v>
      </c>
      <c r="X16" s="11">
        <v>32.5</v>
      </c>
      <c r="Y16" s="11">
        <v>3.12</v>
      </c>
      <c r="Z16" s="11">
        <v>34.18</v>
      </c>
      <c r="AA16" s="11">
        <v>358.34</v>
      </c>
    </row>
    <row r="17" spans="1:27">
      <c r="A17" s="7" t="s">
        <v>119</v>
      </c>
      <c r="B17" s="8">
        <v>200</v>
      </c>
      <c r="C17" s="11">
        <v>0.6</v>
      </c>
      <c r="D17" s="11">
        <v>0</v>
      </c>
      <c r="E17" s="11">
        <v>21</v>
      </c>
      <c r="F17" s="11">
        <v>46.87</v>
      </c>
      <c r="G17" s="11">
        <v>6</v>
      </c>
      <c r="H17" s="11">
        <v>0</v>
      </c>
      <c r="I17" s="11">
        <v>0.02</v>
      </c>
      <c r="J17" s="11">
        <v>0.34</v>
      </c>
      <c r="K17" s="11">
        <v>11.2</v>
      </c>
      <c r="L17" s="11">
        <v>0.49</v>
      </c>
      <c r="M17" s="11">
        <v>3</v>
      </c>
      <c r="N17" s="11">
        <v>3.12</v>
      </c>
      <c r="O17" s="8">
        <v>200</v>
      </c>
      <c r="P17" s="11">
        <v>0.6</v>
      </c>
      <c r="Q17" s="11">
        <v>0</v>
      </c>
      <c r="R17" s="11">
        <v>21</v>
      </c>
      <c r="S17" s="11">
        <v>46.87</v>
      </c>
      <c r="T17" s="11">
        <v>6</v>
      </c>
      <c r="U17" s="11">
        <v>0</v>
      </c>
      <c r="V17" s="11">
        <v>0.02</v>
      </c>
      <c r="W17" s="11">
        <v>0.34</v>
      </c>
      <c r="X17" s="11">
        <v>11.2</v>
      </c>
      <c r="Y17" s="11">
        <v>0.49</v>
      </c>
      <c r="Z17" s="11">
        <v>3</v>
      </c>
      <c r="AA17" s="11">
        <v>3.12</v>
      </c>
    </row>
    <row r="18" spans="1:27">
      <c r="A18" s="3" t="s">
        <v>19</v>
      </c>
      <c r="B18" s="5">
        <v>40</v>
      </c>
      <c r="C18" s="13">
        <v>3</v>
      </c>
      <c r="D18" s="13">
        <v>0.3</v>
      </c>
      <c r="E18" s="13">
        <v>20</v>
      </c>
      <c r="F18" s="13">
        <v>94</v>
      </c>
      <c r="G18" s="13">
        <v>0</v>
      </c>
      <c r="H18" s="13">
        <v>0</v>
      </c>
      <c r="I18" s="13">
        <v>4.3999999999999997E-2</v>
      </c>
      <c r="J18" s="13">
        <v>0</v>
      </c>
      <c r="K18" s="13">
        <v>8</v>
      </c>
      <c r="L18" s="13">
        <v>0.4</v>
      </c>
      <c r="M18" s="13">
        <v>13.6</v>
      </c>
      <c r="N18" s="13">
        <v>30.4</v>
      </c>
      <c r="O18" s="8">
        <v>40</v>
      </c>
      <c r="P18" s="7">
        <v>2.6</v>
      </c>
      <c r="Q18" s="7">
        <v>0.5</v>
      </c>
      <c r="R18" s="7">
        <v>14</v>
      </c>
      <c r="S18" s="7">
        <v>72.400000000000006</v>
      </c>
      <c r="T18" s="7">
        <v>0</v>
      </c>
      <c r="U18" s="7">
        <v>0</v>
      </c>
      <c r="V18" s="7">
        <v>0.1</v>
      </c>
      <c r="W18" s="7">
        <v>0</v>
      </c>
      <c r="X18" s="7">
        <v>14</v>
      </c>
      <c r="Y18" s="7">
        <v>1.6</v>
      </c>
      <c r="Z18" s="7">
        <v>13.6</v>
      </c>
      <c r="AA18" s="7">
        <v>30.4</v>
      </c>
    </row>
    <row r="19" spans="1:27">
      <c r="A19" s="7" t="s">
        <v>49</v>
      </c>
      <c r="B19" s="8">
        <v>20</v>
      </c>
      <c r="C19" s="7">
        <v>0.7</v>
      </c>
      <c r="D19" s="7">
        <v>0.1</v>
      </c>
      <c r="E19" s="7">
        <v>9.4</v>
      </c>
      <c r="F19" s="7">
        <v>41.3</v>
      </c>
      <c r="G19" s="7">
        <v>0</v>
      </c>
      <c r="H19" s="7">
        <v>0</v>
      </c>
      <c r="I19" s="7">
        <v>0.1</v>
      </c>
      <c r="J19" s="7">
        <v>0</v>
      </c>
      <c r="K19" s="7">
        <v>7</v>
      </c>
      <c r="L19" s="7">
        <v>0.8</v>
      </c>
      <c r="M19" s="7">
        <v>6.8</v>
      </c>
      <c r="N19" s="7">
        <v>15.2</v>
      </c>
      <c r="O19" s="8">
        <v>50</v>
      </c>
      <c r="P19" s="11">
        <v>3.3</v>
      </c>
      <c r="Q19" s="11">
        <v>0.6</v>
      </c>
      <c r="R19" s="11">
        <v>17</v>
      </c>
      <c r="S19" s="11">
        <v>90.5</v>
      </c>
      <c r="T19" s="11">
        <v>0</v>
      </c>
      <c r="U19" s="11">
        <v>0</v>
      </c>
      <c r="V19" s="11">
        <v>0.09</v>
      </c>
      <c r="W19" s="11">
        <v>0</v>
      </c>
      <c r="X19" s="11">
        <v>17.5</v>
      </c>
      <c r="Y19" s="11">
        <v>1.95</v>
      </c>
      <c r="Z19" s="11">
        <v>17</v>
      </c>
      <c r="AA19" s="11">
        <v>38</v>
      </c>
    </row>
    <row r="20" spans="1:27">
      <c r="A20" s="3"/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5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>
      <c r="A21" s="9" t="s">
        <v>16</v>
      </c>
      <c r="B21" s="8"/>
      <c r="C21" s="19">
        <f t="shared" ref="C21:N21" si="9">SUM(C14:C20)</f>
        <v>26.26</v>
      </c>
      <c r="D21" s="19">
        <f t="shared" si="9"/>
        <v>25.48</v>
      </c>
      <c r="E21" s="19">
        <f t="shared" si="9"/>
        <v>105.07000000000001</v>
      </c>
      <c r="F21" s="19">
        <f t="shared" si="9"/>
        <v>800.87</v>
      </c>
      <c r="G21" s="19">
        <f t="shared" si="9"/>
        <v>25.21</v>
      </c>
      <c r="H21" s="19">
        <f t="shared" si="9"/>
        <v>14.41</v>
      </c>
      <c r="I21" s="19">
        <f t="shared" si="9"/>
        <v>0.48399999999999999</v>
      </c>
      <c r="J21" s="19">
        <f t="shared" si="9"/>
        <v>1.23</v>
      </c>
      <c r="K21" s="19">
        <f t="shared" si="9"/>
        <v>160.16</v>
      </c>
      <c r="L21" s="19">
        <f t="shared" si="9"/>
        <v>6.4900000000000011</v>
      </c>
      <c r="M21" s="19">
        <f t="shared" si="9"/>
        <v>95.679999999999993</v>
      </c>
      <c r="N21" s="19">
        <f t="shared" si="9"/>
        <v>574.23</v>
      </c>
      <c r="O21" s="22"/>
      <c r="P21" s="20">
        <f>SUM(P14:P20)</f>
        <v>35.6</v>
      </c>
      <c r="Q21" s="20">
        <f t="shared" ref="Q21:AA21" si="10">SUM(Q14:Q20)</f>
        <v>31.500000000000004</v>
      </c>
      <c r="R21" s="20">
        <f t="shared" si="10"/>
        <v>118.83333333333334</v>
      </c>
      <c r="S21" s="20">
        <f t="shared" si="10"/>
        <v>883.17000000000007</v>
      </c>
      <c r="T21" s="20">
        <f t="shared" si="10"/>
        <v>26.990000000000002</v>
      </c>
      <c r="U21" s="20">
        <f t="shared" si="10"/>
        <v>18.010000000000002</v>
      </c>
      <c r="V21" s="20">
        <f t="shared" si="10"/>
        <v>0.56999999999999995</v>
      </c>
      <c r="W21" s="20">
        <f t="shared" si="10"/>
        <v>3.02</v>
      </c>
      <c r="X21" s="20">
        <f t="shared" si="10"/>
        <v>228.63</v>
      </c>
      <c r="Y21" s="20">
        <f t="shared" si="10"/>
        <v>9.0932915753210146</v>
      </c>
      <c r="Z21" s="20">
        <f t="shared" si="10"/>
        <v>118.61293141246477</v>
      </c>
      <c r="AA21" s="20">
        <f t="shared" si="10"/>
        <v>657.47432978390225</v>
      </c>
    </row>
    <row r="22" spans="1:27">
      <c r="A22" s="1" t="s">
        <v>17</v>
      </c>
      <c r="B22" s="8"/>
      <c r="C22" s="40">
        <f t="shared" ref="C22:N22" si="11">C12+C21</f>
        <v>45.38</v>
      </c>
      <c r="D22" s="40">
        <f t="shared" si="11"/>
        <v>46.129999999999995</v>
      </c>
      <c r="E22" s="40">
        <f t="shared" si="11"/>
        <v>187.15</v>
      </c>
      <c r="F22" s="40">
        <f t="shared" si="11"/>
        <v>1370.4299999999998</v>
      </c>
      <c r="G22" s="40">
        <f t="shared" si="11"/>
        <v>25.55</v>
      </c>
      <c r="H22" s="40">
        <f t="shared" si="11"/>
        <v>79.419999999999987</v>
      </c>
      <c r="I22" s="40">
        <f t="shared" si="11"/>
        <v>0.57799999999999996</v>
      </c>
      <c r="J22" s="40">
        <f t="shared" si="11"/>
        <v>2.0499999999999998</v>
      </c>
      <c r="K22" s="40">
        <f t="shared" si="11"/>
        <v>385.13</v>
      </c>
      <c r="L22" s="40">
        <f t="shared" si="11"/>
        <v>7.9400000000000013</v>
      </c>
      <c r="M22" s="40">
        <f t="shared" si="11"/>
        <v>146.13</v>
      </c>
      <c r="N22" s="40">
        <f t="shared" si="11"/>
        <v>776.37</v>
      </c>
      <c r="O22" s="41"/>
      <c r="P22" s="42">
        <f t="shared" ref="P22:AA22" si="12">P21+P12</f>
        <v>56.370000000000005</v>
      </c>
      <c r="Q22" s="42">
        <f t="shared" si="12"/>
        <v>58.32</v>
      </c>
      <c r="R22" s="42">
        <f t="shared" si="12"/>
        <v>228.26333333333335</v>
      </c>
      <c r="S22" s="42">
        <f t="shared" si="12"/>
        <v>1652.8650000000002</v>
      </c>
      <c r="T22" s="42">
        <f t="shared" si="12"/>
        <v>27.38666666666667</v>
      </c>
      <c r="U22" s="42">
        <f t="shared" si="12"/>
        <v>88.176666666666677</v>
      </c>
      <c r="V22" s="42">
        <f t="shared" si="12"/>
        <v>0.75499999999999989</v>
      </c>
      <c r="W22" s="42">
        <f t="shared" si="12"/>
        <v>4.0199999999999996</v>
      </c>
      <c r="X22" s="42">
        <f t="shared" si="12"/>
        <v>468.68</v>
      </c>
      <c r="Y22" s="42">
        <f t="shared" si="12"/>
        <v>10.673291575321015</v>
      </c>
      <c r="Z22" s="42">
        <f t="shared" si="12"/>
        <v>178.36293141246477</v>
      </c>
      <c r="AA22" s="42">
        <f t="shared" si="12"/>
        <v>876.45432978390227</v>
      </c>
    </row>
  </sheetData>
  <mergeCells count="6">
    <mergeCell ref="X3:AA3"/>
    <mergeCell ref="C3:F3"/>
    <mergeCell ref="G3:J3"/>
    <mergeCell ref="K3:N3"/>
    <mergeCell ref="P3:S3"/>
    <mergeCell ref="T3:W3"/>
  </mergeCells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7"/>
  <sheetViews>
    <sheetView workbookViewId="0">
      <selection activeCell="I29" sqref="I29"/>
    </sheetView>
  </sheetViews>
  <sheetFormatPr defaultRowHeight="15"/>
  <cols>
    <col min="1" max="1" width="29" customWidth="1"/>
    <col min="2" max="2" width="6.140625" customWidth="1"/>
    <col min="3" max="5" width="3.42578125" customWidth="1"/>
    <col min="6" max="6" width="5.7109375" customWidth="1"/>
    <col min="7" max="14" width="3.42578125" customWidth="1"/>
    <col min="15" max="15" width="6.5703125" customWidth="1"/>
    <col min="16" max="18" width="3.42578125" customWidth="1"/>
    <col min="19" max="19" width="5.7109375" customWidth="1"/>
    <col min="20" max="25" width="3.42578125" customWidth="1"/>
    <col min="26" max="27" width="4.28515625" customWidth="1"/>
  </cols>
  <sheetData>
    <row r="1" spans="1:27">
      <c r="A1" s="24" t="s">
        <v>123</v>
      </c>
      <c r="B1" s="24"/>
      <c r="C1" s="15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>
      <c r="A2" s="25" t="s">
        <v>28</v>
      </c>
      <c r="B2" s="24"/>
      <c r="C2" s="15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7" ht="23.25">
      <c r="A3" s="1" t="s">
        <v>0</v>
      </c>
      <c r="B3" s="29" t="s">
        <v>38</v>
      </c>
      <c r="C3" s="78" t="s">
        <v>14</v>
      </c>
      <c r="D3" s="79"/>
      <c r="E3" s="79"/>
      <c r="F3" s="80"/>
      <c r="G3" s="81" t="s">
        <v>1</v>
      </c>
      <c r="H3" s="81"/>
      <c r="I3" s="81"/>
      <c r="J3" s="81"/>
      <c r="K3" s="81" t="s">
        <v>15</v>
      </c>
      <c r="L3" s="81"/>
      <c r="M3" s="81"/>
      <c r="N3" s="81"/>
      <c r="O3" s="29" t="s">
        <v>39</v>
      </c>
      <c r="P3" s="78" t="s">
        <v>14</v>
      </c>
      <c r="Q3" s="79"/>
      <c r="R3" s="79"/>
      <c r="S3" s="80"/>
      <c r="T3" s="81" t="s">
        <v>1</v>
      </c>
      <c r="U3" s="81"/>
      <c r="V3" s="81"/>
      <c r="W3" s="81"/>
      <c r="X3" s="81" t="s">
        <v>15</v>
      </c>
      <c r="Y3" s="81"/>
      <c r="Z3" s="81"/>
      <c r="AA3" s="81"/>
    </row>
    <row r="4" spans="1:27">
      <c r="A4" s="1" t="s">
        <v>2</v>
      </c>
      <c r="B4" s="1" t="s">
        <v>12</v>
      </c>
      <c r="C4" s="1" t="s">
        <v>3</v>
      </c>
      <c r="D4" s="1" t="s">
        <v>4</v>
      </c>
      <c r="E4" s="1" t="s">
        <v>5</v>
      </c>
      <c r="F4" s="1" t="s">
        <v>11</v>
      </c>
      <c r="G4" s="1" t="s">
        <v>7</v>
      </c>
      <c r="H4" s="1" t="s">
        <v>40</v>
      </c>
      <c r="I4" s="1" t="s">
        <v>6</v>
      </c>
      <c r="J4" s="1" t="s">
        <v>41</v>
      </c>
      <c r="K4" s="1" t="s">
        <v>8</v>
      </c>
      <c r="L4" s="1" t="s">
        <v>13</v>
      </c>
      <c r="M4" s="1" t="s">
        <v>43</v>
      </c>
      <c r="N4" s="1" t="s">
        <v>42</v>
      </c>
      <c r="O4" s="1" t="s">
        <v>12</v>
      </c>
      <c r="P4" s="1" t="s">
        <v>3</v>
      </c>
      <c r="Q4" s="1" t="s">
        <v>4</v>
      </c>
      <c r="R4" s="1" t="s">
        <v>5</v>
      </c>
      <c r="S4" s="1" t="s">
        <v>11</v>
      </c>
      <c r="T4" s="1" t="s">
        <v>7</v>
      </c>
      <c r="U4" s="1" t="s">
        <v>40</v>
      </c>
      <c r="V4" s="1" t="s">
        <v>6</v>
      </c>
      <c r="W4" s="1" t="s">
        <v>41</v>
      </c>
      <c r="X4" s="1" t="s">
        <v>8</v>
      </c>
      <c r="Y4" s="1" t="s">
        <v>13</v>
      </c>
      <c r="Z4" s="1" t="s">
        <v>43</v>
      </c>
      <c r="AA4" s="1" t="s">
        <v>42</v>
      </c>
    </row>
    <row r="5" spans="1:27" ht="24.75" customHeight="1">
      <c r="A5" s="39" t="s">
        <v>65</v>
      </c>
      <c r="B5" s="8" t="s">
        <v>20</v>
      </c>
      <c r="C5" s="11">
        <v>6</v>
      </c>
      <c r="D5" s="11">
        <v>5.3</v>
      </c>
      <c r="E5" s="11">
        <v>25</v>
      </c>
      <c r="F5" s="11">
        <v>125.6</v>
      </c>
      <c r="G5" s="11">
        <v>4.2</v>
      </c>
      <c r="H5" s="11">
        <v>32</v>
      </c>
      <c r="I5" s="11">
        <v>0.3</v>
      </c>
      <c r="J5" s="11">
        <v>0.1</v>
      </c>
      <c r="K5" s="11">
        <v>180</v>
      </c>
      <c r="L5" s="11">
        <v>0.5</v>
      </c>
      <c r="M5" s="11">
        <v>47.8</v>
      </c>
      <c r="N5" s="11">
        <v>187</v>
      </c>
      <c r="O5" s="8" t="s">
        <v>44</v>
      </c>
      <c r="P5" s="11">
        <v>7.5</v>
      </c>
      <c r="Q5" s="11">
        <v>9.1300000000000008</v>
      </c>
      <c r="R5" s="11">
        <v>42.5</v>
      </c>
      <c r="S5" s="11">
        <v>284</v>
      </c>
      <c r="T5" s="11">
        <v>5.25</v>
      </c>
      <c r="U5" s="11">
        <v>40</v>
      </c>
      <c r="V5" s="11">
        <v>0.37</v>
      </c>
      <c r="W5" s="11">
        <v>0.13</v>
      </c>
      <c r="X5" s="11">
        <v>225</v>
      </c>
      <c r="Y5" s="11">
        <v>0.62</v>
      </c>
      <c r="Z5" s="11">
        <v>59.75</v>
      </c>
      <c r="AA5" s="11">
        <v>233.75</v>
      </c>
    </row>
    <row r="6" spans="1:27" ht="17.25" customHeight="1">
      <c r="A6" s="3" t="s">
        <v>54</v>
      </c>
      <c r="B6" s="5">
        <v>200</v>
      </c>
      <c r="C6" s="11">
        <v>2.0099999999999998</v>
      </c>
      <c r="D6" s="11">
        <v>2.39</v>
      </c>
      <c r="E6" s="11">
        <v>22.5</v>
      </c>
      <c r="F6" s="11">
        <v>120.9</v>
      </c>
      <c r="G6" s="11">
        <v>0.28000000000000003</v>
      </c>
      <c r="H6" s="11">
        <v>0.01</v>
      </c>
      <c r="I6" s="11">
        <v>0.02</v>
      </c>
      <c r="J6" s="11">
        <v>5.0000000000000001E-3</v>
      </c>
      <c r="K6" s="11">
        <v>88.96</v>
      </c>
      <c r="L6" s="11">
        <v>0.09</v>
      </c>
      <c r="M6" s="11">
        <v>9.52</v>
      </c>
      <c r="N6" s="11">
        <v>64.12</v>
      </c>
      <c r="O6" s="5">
        <v>200</v>
      </c>
      <c r="P6" s="11">
        <v>2.0099999999999998</v>
      </c>
      <c r="Q6" s="11">
        <v>2.39</v>
      </c>
      <c r="R6" s="11">
        <v>25.65</v>
      </c>
      <c r="S6" s="11">
        <v>131.87</v>
      </c>
      <c r="T6" s="11">
        <v>0.28000000000000003</v>
      </c>
      <c r="U6" s="11">
        <v>0.01</v>
      </c>
      <c r="V6" s="11">
        <v>0.02</v>
      </c>
      <c r="W6" s="11">
        <v>5.0000000000000001E-3</v>
      </c>
      <c r="X6" s="11">
        <v>88.96</v>
      </c>
      <c r="Y6" s="11">
        <v>0.09</v>
      </c>
      <c r="Z6" s="11">
        <v>9.52</v>
      </c>
      <c r="AA6" s="11">
        <v>64.12</v>
      </c>
    </row>
    <row r="7" spans="1:27">
      <c r="A7" s="3" t="s">
        <v>19</v>
      </c>
      <c r="B7" s="5">
        <v>40</v>
      </c>
      <c r="C7" s="13">
        <v>3</v>
      </c>
      <c r="D7" s="13">
        <v>0.3</v>
      </c>
      <c r="E7" s="13">
        <v>20</v>
      </c>
      <c r="F7" s="13">
        <v>94</v>
      </c>
      <c r="G7" s="13">
        <v>0</v>
      </c>
      <c r="H7" s="13">
        <v>0</v>
      </c>
      <c r="I7" s="13">
        <v>4.3999999999999997E-2</v>
      </c>
      <c r="J7" s="13">
        <v>0</v>
      </c>
      <c r="K7" s="13">
        <v>8</v>
      </c>
      <c r="L7" s="13">
        <v>0.4</v>
      </c>
      <c r="M7" s="13">
        <v>13.6</v>
      </c>
      <c r="N7" s="13">
        <v>30.4</v>
      </c>
      <c r="O7" s="5">
        <v>50</v>
      </c>
      <c r="P7" s="13">
        <v>3.8</v>
      </c>
      <c r="Q7" s="13">
        <v>0.4</v>
      </c>
      <c r="R7" s="13">
        <v>24.6</v>
      </c>
      <c r="S7" s="13">
        <v>117.5</v>
      </c>
      <c r="T7" s="13">
        <v>0</v>
      </c>
      <c r="U7" s="13">
        <v>0</v>
      </c>
      <c r="V7" s="13">
        <v>5.5E-2</v>
      </c>
      <c r="W7" s="13">
        <v>0</v>
      </c>
      <c r="X7" s="13">
        <v>10</v>
      </c>
      <c r="Y7" s="13">
        <v>0.55000000000000004</v>
      </c>
      <c r="Z7" s="13">
        <v>17</v>
      </c>
      <c r="AA7" s="13">
        <v>38</v>
      </c>
    </row>
    <row r="8" spans="1:27">
      <c r="A8" s="3" t="s">
        <v>18</v>
      </c>
      <c r="B8" s="16">
        <v>10</v>
      </c>
      <c r="C8" s="11">
        <v>0.05</v>
      </c>
      <c r="D8" s="11">
        <v>7.4</v>
      </c>
      <c r="E8" s="11">
        <v>0.08</v>
      </c>
      <c r="F8" s="11">
        <v>74.8</v>
      </c>
      <c r="G8" s="11">
        <v>0</v>
      </c>
      <c r="H8" s="11">
        <v>34</v>
      </c>
      <c r="I8" s="11">
        <v>0</v>
      </c>
      <c r="J8" s="11">
        <v>0</v>
      </c>
      <c r="K8" s="11">
        <v>1.2</v>
      </c>
      <c r="L8" s="11">
        <v>0.02</v>
      </c>
      <c r="M8" s="11">
        <v>0</v>
      </c>
      <c r="N8" s="11">
        <v>1.6</v>
      </c>
      <c r="O8" s="16">
        <v>10</v>
      </c>
      <c r="P8" s="11">
        <v>0.05</v>
      </c>
      <c r="Q8" s="11">
        <v>8.1999999999999993</v>
      </c>
      <c r="R8" s="11">
        <v>0.08</v>
      </c>
      <c r="S8" s="11">
        <v>74.8</v>
      </c>
      <c r="T8" s="11">
        <v>0</v>
      </c>
      <c r="U8" s="11">
        <v>34</v>
      </c>
      <c r="V8" s="11">
        <v>0</v>
      </c>
      <c r="W8" s="11">
        <v>0</v>
      </c>
      <c r="X8" s="11">
        <v>1.2</v>
      </c>
      <c r="Y8" s="11">
        <v>0.02</v>
      </c>
      <c r="Z8" s="11">
        <v>0</v>
      </c>
      <c r="AA8" s="11">
        <v>1.6</v>
      </c>
    </row>
    <row r="9" spans="1:27">
      <c r="A9" s="3" t="s">
        <v>52</v>
      </c>
      <c r="B9" s="16">
        <v>20</v>
      </c>
      <c r="C9" s="11">
        <v>5.0999999999999996</v>
      </c>
      <c r="D9" s="11">
        <v>5.2</v>
      </c>
      <c r="E9" s="11">
        <v>0</v>
      </c>
      <c r="F9" s="11">
        <v>68.599999999999994</v>
      </c>
      <c r="G9" s="11">
        <v>0.1</v>
      </c>
      <c r="H9" s="11">
        <v>25</v>
      </c>
      <c r="I9" s="11">
        <v>0</v>
      </c>
      <c r="J9" s="11">
        <v>0</v>
      </c>
      <c r="K9" s="11">
        <v>180</v>
      </c>
      <c r="L9" s="11">
        <v>0.2</v>
      </c>
      <c r="M9" s="11">
        <v>9</v>
      </c>
      <c r="N9" s="11">
        <v>113</v>
      </c>
      <c r="O9" s="16">
        <v>20</v>
      </c>
      <c r="P9" s="11">
        <v>5.0999999999999996</v>
      </c>
      <c r="Q9" s="11">
        <v>5.2</v>
      </c>
      <c r="R9" s="11">
        <v>0</v>
      </c>
      <c r="S9" s="11">
        <v>68.599999999999994</v>
      </c>
      <c r="T9" s="11">
        <v>0.1</v>
      </c>
      <c r="U9" s="11">
        <v>25</v>
      </c>
      <c r="V9" s="11">
        <v>0</v>
      </c>
      <c r="W9" s="11">
        <v>0</v>
      </c>
      <c r="X9" s="11">
        <v>180</v>
      </c>
      <c r="Y9" s="11">
        <v>0.2</v>
      </c>
      <c r="Z9" s="11">
        <v>9</v>
      </c>
      <c r="AA9" s="11">
        <v>113</v>
      </c>
    </row>
    <row r="10" spans="1:27">
      <c r="A10" s="65" t="s">
        <v>94</v>
      </c>
      <c r="B10" s="66">
        <v>30</v>
      </c>
      <c r="C10" s="11">
        <v>1.37</v>
      </c>
      <c r="D10" s="11">
        <v>2.15</v>
      </c>
      <c r="E10" s="11">
        <v>15.75</v>
      </c>
      <c r="F10" s="11">
        <v>87.81</v>
      </c>
      <c r="G10" s="11">
        <v>0.26</v>
      </c>
      <c r="H10" s="11">
        <v>2.7E-2</v>
      </c>
      <c r="I10" s="11">
        <v>1.54E-2</v>
      </c>
      <c r="J10" s="11">
        <v>5.73</v>
      </c>
      <c r="K10" s="11">
        <v>0.38</v>
      </c>
      <c r="L10" s="7">
        <v>0</v>
      </c>
      <c r="M10" s="7">
        <v>0</v>
      </c>
      <c r="N10" s="7">
        <v>0</v>
      </c>
      <c r="O10" s="66">
        <v>20</v>
      </c>
      <c r="P10" s="11">
        <v>0.91200000000000003</v>
      </c>
      <c r="Q10" s="11">
        <v>1.43</v>
      </c>
      <c r="R10" s="11">
        <v>10.502000000000001</v>
      </c>
      <c r="S10" s="11">
        <v>58.54</v>
      </c>
      <c r="T10" s="11">
        <v>0.17399999999999999</v>
      </c>
      <c r="U10" s="11">
        <v>1.7999999999999999E-2</v>
      </c>
      <c r="V10" s="11">
        <v>0.01</v>
      </c>
      <c r="W10" s="11">
        <v>3.8180000000000001</v>
      </c>
      <c r="X10" s="11">
        <v>0.25</v>
      </c>
      <c r="Y10" s="7">
        <v>0</v>
      </c>
      <c r="Z10" s="7">
        <v>0</v>
      </c>
      <c r="AA10" s="7">
        <v>0</v>
      </c>
    </row>
    <row r="11" spans="1:27">
      <c r="A11" s="65"/>
      <c r="B11" s="66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66"/>
      <c r="P11" s="11"/>
      <c r="Q11" s="11"/>
      <c r="R11" s="11"/>
      <c r="S11" s="11"/>
      <c r="T11" s="11"/>
      <c r="U11" s="11"/>
      <c r="V11" s="11"/>
      <c r="W11" s="11"/>
      <c r="X11" s="11"/>
      <c r="Y11" s="7"/>
      <c r="Z11" s="7"/>
      <c r="AA11" s="7"/>
    </row>
    <row r="12" spans="1:27">
      <c r="A12" s="3" t="s">
        <v>55</v>
      </c>
      <c r="B12" s="5">
        <v>200</v>
      </c>
      <c r="C12" s="11">
        <v>0.8</v>
      </c>
      <c r="D12" s="11">
        <v>0.1</v>
      </c>
      <c r="E12" s="11">
        <v>20.6</v>
      </c>
      <c r="F12" s="11">
        <v>94</v>
      </c>
      <c r="G12" s="11">
        <v>10</v>
      </c>
      <c r="H12" s="11">
        <v>0</v>
      </c>
      <c r="I12" s="11">
        <v>0.04</v>
      </c>
      <c r="J12" s="11">
        <v>0</v>
      </c>
      <c r="K12" s="11">
        <v>38</v>
      </c>
      <c r="L12" s="11">
        <v>4.5999999999999996</v>
      </c>
      <c r="M12" s="11">
        <v>18</v>
      </c>
      <c r="N12" s="11">
        <v>22</v>
      </c>
      <c r="O12" s="5">
        <v>200</v>
      </c>
      <c r="P12" s="11">
        <v>0.8</v>
      </c>
      <c r="Q12" s="11">
        <v>0.1</v>
      </c>
      <c r="R12" s="11">
        <v>20.6</v>
      </c>
      <c r="S12" s="11">
        <v>94</v>
      </c>
      <c r="T12" s="11">
        <v>10</v>
      </c>
      <c r="U12" s="11">
        <v>0</v>
      </c>
      <c r="V12" s="11">
        <v>0.04</v>
      </c>
      <c r="W12" s="11">
        <v>0</v>
      </c>
      <c r="X12" s="11">
        <v>38</v>
      </c>
      <c r="Y12" s="11">
        <v>4.5999999999999996</v>
      </c>
      <c r="Z12" s="11">
        <v>18</v>
      </c>
      <c r="AA12" s="11">
        <v>22</v>
      </c>
    </row>
    <row r="13" spans="1:27">
      <c r="A13" s="9" t="s">
        <v>16</v>
      </c>
      <c r="B13" s="5"/>
      <c r="C13" s="17">
        <f>C5+C6+C7+C8+C10+C12</f>
        <v>13.23</v>
      </c>
      <c r="D13" s="17">
        <f t="shared" ref="D13:N13" si="0">D5+D6+D7+D8+D10+D12</f>
        <v>17.64</v>
      </c>
      <c r="E13" s="17">
        <f t="shared" si="0"/>
        <v>103.93</v>
      </c>
      <c r="F13" s="17">
        <f t="shared" si="0"/>
        <v>597.11</v>
      </c>
      <c r="G13" s="17">
        <f t="shared" si="0"/>
        <v>14.74</v>
      </c>
      <c r="H13" s="17">
        <f t="shared" si="0"/>
        <v>66.036999999999992</v>
      </c>
      <c r="I13" s="17">
        <f t="shared" si="0"/>
        <v>0.4194</v>
      </c>
      <c r="J13" s="17">
        <f t="shared" si="0"/>
        <v>5.8350000000000009</v>
      </c>
      <c r="K13" s="17">
        <f t="shared" si="0"/>
        <v>316.53999999999996</v>
      </c>
      <c r="L13" s="17">
        <f t="shared" si="0"/>
        <v>5.6099999999999994</v>
      </c>
      <c r="M13" s="17">
        <f t="shared" si="0"/>
        <v>88.919999999999987</v>
      </c>
      <c r="N13" s="17">
        <f t="shared" si="0"/>
        <v>305.12</v>
      </c>
      <c r="O13" s="21"/>
      <c r="P13" s="18">
        <f>P5+P6+P7+P8+P9+P10+P12</f>
        <v>20.172000000000001</v>
      </c>
      <c r="Q13" s="18">
        <f t="shared" ref="Q13:AA13" si="1">Q5+Q6+Q7+Q8+Q9+Q10+Q12</f>
        <v>26.85</v>
      </c>
      <c r="R13" s="18">
        <f t="shared" si="1"/>
        <v>123.93199999999999</v>
      </c>
      <c r="S13" s="18">
        <f t="shared" si="1"/>
        <v>829.31</v>
      </c>
      <c r="T13" s="18">
        <f t="shared" si="1"/>
        <v>15.804</v>
      </c>
      <c r="U13" s="18">
        <f t="shared" si="1"/>
        <v>99.027999999999992</v>
      </c>
      <c r="V13" s="18">
        <f t="shared" si="1"/>
        <v>0.495</v>
      </c>
      <c r="W13" s="18">
        <f t="shared" si="1"/>
        <v>3.9530000000000003</v>
      </c>
      <c r="X13" s="18">
        <f t="shared" si="1"/>
        <v>543.41</v>
      </c>
      <c r="Y13" s="18">
        <f t="shared" si="1"/>
        <v>6.08</v>
      </c>
      <c r="Z13" s="18">
        <f t="shared" si="1"/>
        <v>113.27</v>
      </c>
      <c r="AA13" s="18">
        <f t="shared" si="1"/>
        <v>472.47</v>
      </c>
    </row>
    <row r="14" spans="1:27">
      <c r="A14" s="6" t="s">
        <v>9</v>
      </c>
      <c r="B14" s="8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/>
      <c r="P14" s="7"/>
      <c r="Q14" s="7"/>
      <c r="R14" s="7"/>
      <c r="S14" s="7"/>
      <c r="T14" s="7"/>
      <c r="U14" s="7"/>
      <c r="V14" s="14"/>
      <c r="W14" s="14"/>
      <c r="X14" s="14"/>
      <c r="Y14" s="14"/>
      <c r="Z14" s="14"/>
      <c r="AA14" s="14"/>
    </row>
    <row r="15" spans="1:27">
      <c r="A15" s="39" t="s">
        <v>115</v>
      </c>
      <c r="B15" s="5">
        <v>70</v>
      </c>
      <c r="C15" s="11">
        <v>0.84</v>
      </c>
      <c r="D15" s="11">
        <v>4.2</v>
      </c>
      <c r="E15" s="11">
        <v>4.9000000000000004</v>
      </c>
      <c r="F15" s="11">
        <v>82.52</v>
      </c>
      <c r="G15" s="11">
        <v>3.98</v>
      </c>
      <c r="H15" s="11">
        <v>0.04</v>
      </c>
      <c r="I15" s="11">
        <v>0</v>
      </c>
      <c r="J15" s="11">
        <v>1.3</v>
      </c>
      <c r="K15" s="11">
        <v>18.3</v>
      </c>
      <c r="L15" s="11">
        <v>0.48</v>
      </c>
      <c r="M15" s="11">
        <v>11.14</v>
      </c>
      <c r="N15" s="11">
        <v>33.450000000000003</v>
      </c>
      <c r="O15" s="5">
        <v>100</v>
      </c>
      <c r="P15" s="11">
        <v>1.2</v>
      </c>
      <c r="Q15" s="11">
        <v>6</v>
      </c>
      <c r="R15" s="11">
        <v>7</v>
      </c>
      <c r="S15" s="11">
        <v>103.6</v>
      </c>
      <c r="T15" s="11">
        <v>5.69</v>
      </c>
      <c r="U15" s="11">
        <v>0.06</v>
      </c>
      <c r="V15" s="11">
        <v>0.04</v>
      </c>
      <c r="W15" s="11">
        <v>1.93</v>
      </c>
      <c r="X15" s="11">
        <v>26.16</v>
      </c>
      <c r="Y15" s="11">
        <v>0.69</v>
      </c>
      <c r="Z15" s="11">
        <v>15.92</v>
      </c>
      <c r="AA15" s="11">
        <v>47.78</v>
      </c>
    </row>
    <row r="16" spans="1:27" ht="25.5" customHeight="1">
      <c r="A16" s="38" t="s">
        <v>88</v>
      </c>
      <c r="B16" s="43" t="s">
        <v>95</v>
      </c>
      <c r="C16" s="11">
        <v>3.6</v>
      </c>
      <c r="D16" s="11">
        <v>5.34</v>
      </c>
      <c r="E16" s="11">
        <v>38</v>
      </c>
      <c r="F16" s="11">
        <v>125.6</v>
      </c>
      <c r="G16" s="11">
        <v>6.94</v>
      </c>
      <c r="H16" s="11">
        <v>13.2</v>
      </c>
      <c r="I16" s="11">
        <v>0.16</v>
      </c>
      <c r="J16" s="11">
        <v>0</v>
      </c>
      <c r="K16" s="11">
        <v>15.2</v>
      </c>
      <c r="L16" s="11">
        <v>0.8</v>
      </c>
      <c r="M16" s="11">
        <v>5.6</v>
      </c>
      <c r="N16" s="11">
        <v>61.6</v>
      </c>
      <c r="O16" s="43" t="s">
        <v>95</v>
      </c>
      <c r="P16" s="11">
        <v>4.5599999999999996</v>
      </c>
      <c r="Q16" s="11">
        <v>5.34</v>
      </c>
      <c r="R16" s="11">
        <v>120.96</v>
      </c>
      <c r="S16" s="11">
        <v>114.7</v>
      </c>
      <c r="T16" s="11">
        <v>6.94</v>
      </c>
      <c r="U16" s="11">
        <v>13.2</v>
      </c>
      <c r="V16" s="11">
        <v>0.16</v>
      </c>
      <c r="W16" s="11">
        <v>0</v>
      </c>
      <c r="X16" s="11">
        <v>15.2</v>
      </c>
      <c r="Y16" s="11">
        <v>0.8</v>
      </c>
      <c r="Z16" s="11">
        <v>5.6</v>
      </c>
      <c r="AA16" s="11">
        <v>61.6</v>
      </c>
    </row>
    <row r="17" spans="1:27" ht="23.25">
      <c r="A17" s="38" t="s">
        <v>89</v>
      </c>
      <c r="B17" s="16" t="s">
        <v>99</v>
      </c>
      <c r="C17" s="11">
        <v>12.31</v>
      </c>
      <c r="D17" s="11">
        <v>11</v>
      </c>
      <c r="E17" s="11">
        <v>6.4</v>
      </c>
      <c r="F17" s="11">
        <v>189</v>
      </c>
      <c r="G17" s="11">
        <v>7.5999999999999998E-2</v>
      </c>
      <c r="H17" s="11">
        <v>0</v>
      </c>
      <c r="I17" s="11">
        <v>0</v>
      </c>
      <c r="J17" s="11">
        <v>0.31</v>
      </c>
      <c r="K17" s="11">
        <v>72.31</v>
      </c>
      <c r="L17" s="11">
        <v>0.69</v>
      </c>
      <c r="M17" s="11">
        <v>13.65</v>
      </c>
      <c r="N17" s="11">
        <v>69.760000000000005</v>
      </c>
      <c r="O17" s="16" t="s">
        <v>100</v>
      </c>
      <c r="P17" s="11">
        <v>16</v>
      </c>
      <c r="Q17" s="11">
        <v>14</v>
      </c>
      <c r="R17" s="11">
        <v>8.3000000000000007</v>
      </c>
      <c r="S17" s="11">
        <v>219.7</v>
      </c>
      <c r="T17" s="11">
        <v>0.1</v>
      </c>
      <c r="U17" s="11">
        <v>0</v>
      </c>
      <c r="V17" s="11">
        <v>0</v>
      </c>
      <c r="W17" s="11">
        <v>0.4</v>
      </c>
      <c r="X17" s="11">
        <v>9.4</v>
      </c>
      <c r="Y17" s="11">
        <v>0.9</v>
      </c>
      <c r="Z17" s="11">
        <v>17.739999999999998</v>
      </c>
      <c r="AA17" s="11">
        <v>90.7</v>
      </c>
    </row>
    <row r="18" spans="1:27" ht="26.25" customHeight="1">
      <c r="A18" s="38" t="s">
        <v>66</v>
      </c>
      <c r="B18" s="16">
        <v>150</v>
      </c>
      <c r="C18" s="11">
        <v>4.8</v>
      </c>
      <c r="D18" s="11">
        <v>4.5</v>
      </c>
      <c r="E18" s="11">
        <v>18</v>
      </c>
      <c r="F18" s="11">
        <v>175.87</v>
      </c>
      <c r="G18" s="11">
        <v>1.2999999999999999E-2</v>
      </c>
      <c r="H18" s="11">
        <f t="shared" ref="H18" si="2">U18/15*12</f>
        <v>0</v>
      </c>
      <c r="I18" s="11">
        <v>0.14000000000000001</v>
      </c>
      <c r="J18" s="11">
        <v>0.39</v>
      </c>
      <c r="K18" s="11">
        <v>85.76</v>
      </c>
      <c r="L18" s="11">
        <v>1.1599999999999999</v>
      </c>
      <c r="M18" s="11">
        <v>10.3</v>
      </c>
      <c r="N18" s="11">
        <v>155.16999999999999</v>
      </c>
      <c r="O18" s="16">
        <v>200</v>
      </c>
      <c r="P18" s="11">
        <v>7.76</v>
      </c>
      <c r="Q18" s="11">
        <v>4.93</v>
      </c>
      <c r="R18" s="11">
        <v>42.3</v>
      </c>
      <c r="S18" s="11">
        <v>223.87</v>
      </c>
      <c r="T18" s="11">
        <v>1.9E-2</v>
      </c>
      <c r="U18" s="11">
        <v>0</v>
      </c>
      <c r="V18" s="11">
        <v>2.7E-2</v>
      </c>
      <c r="W18" s="11">
        <v>0.48</v>
      </c>
      <c r="X18" s="11">
        <v>85.76</v>
      </c>
      <c r="Y18" s="11">
        <v>1.78</v>
      </c>
      <c r="Z18" s="11">
        <v>20.3</v>
      </c>
      <c r="AA18" s="11">
        <v>202.76</v>
      </c>
    </row>
    <row r="19" spans="1:27">
      <c r="A19" s="7" t="s">
        <v>23</v>
      </c>
      <c r="B19" s="36">
        <v>180</v>
      </c>
      <c r="C19" s="11">
        <v>0.45</v>
      </c>
      <c r="D19" s="11">
        <v>0</v>
      </c>
      <c r="E19" s="11">
        <v>5.6</v>
      </c>
      <c r="F19" s="11">
        <v>99</v>
      </c>
      <c r="G19" s="11">
        <v>0.45</v>
      </c>
      <c r="H19" s="11">
        <v>0</v>
      </c>
      <c r="I19" s="11">
        <v>8.9999999999999993E-3</v>
      </c>
      <c r="J19" s="11">
        <v>0</v>
      </c>
      <c r="K19" s="11">
        <v>25.2</v>
      </c>
      <c r="L19" s="11">
        <v>1.35</v>
      </c>
      <c r="M19" s="11">
        <v>20.100000000000001</v>
      </c>
      <c r="N19" s="11">
        <v>23.7</v>
      </c>
      <c r="O19" s="36">
        <v>180</v>
      </c>
      <c r="P19" s="11">
        <v>0.45</v>
      </c>
      <c r="Q19" s="11">
        <v>0</v>
      </c>
      <c r="R19" s="11">
        <v>24.3</v>
      </c>
      <c r="S19" s="11">
        <v>99</v>
      </c>
      <c r="T19" s="11">
        <v>0.45</v>
      </c>
      <c r="U19" s="11">
        <v>0</v>
      </c>
      <c r="V19" s="11">
        <v>8.9999999999999993E-3</v>
      </c>
      <c r="W19" s="11">
        <v>0</v>
      </c>
      <c r="X19" s="11">
        <v>25.2</v>
      </c>
      <c r="Y19" s="11">
        <v>1.35</v>
      </c>
      <c r="Z19" s="11">
        <v>20.100000000000001</v>
      </c>
      <c r="AA19" s="11">
        <v>23.7</v>
      </c>
    </row>
    <row r="20" spans="1:27">
      <c r="A20" s="3" t="s">
        <v>19</v>
      </c>
      <c r="B20" s="5">
        <v>40</v>
      </c>
      <c r="C20" s="13">
        <v>3</v>
      </c>
      <c r="D20" s="13">
        <v>0.3</v>
      </c>
      <c r="E20" s="13">
        <v>20</v>
      </c>
      <c r="F20" s="13">
        <v>94</v>
      </c>
      <c r="G20" s="13">
        <v>0</v>
      </c>
      <c r="H20" s="13">
        <v>0</v>
      </c>
      <c r="I20" s="13">
        <v>4.3999999999999997E-2</v>
      </c>
      <c r="J20" s="13">
        <v>0</v>
      </c>
      <c r="K20" s="13">
        <v>8</v>
      </c>
      <c r="L20" s="13">
        <v>0.4</v>
      </c>
      <c r="M20" s="13">
        <v>13.6</v>
      </c>
      <c r="N20" s="13">
        <v>30.4</v>
      </c>
      <c r="O20" s="8">
        <v>40</v>
      </c>
      <c r="P20" s="7">
        <v>2.6</v>
      </c>
      <c r="Q20" s="7">
        <v>0.5</v>
      </c>
      <c r="R20" s="7">
        <v>14</v>
      </c>
      <c r="S20" s="7">
        <v>72.400000000000006</v>
      </c>
      <c r="T20" s="7">
        <v>0</v>
      </c>
      <c r="U20" s="7">
        <v>0</v>
      </c>
      <c r="V20" s="7">
        <v>0.1</v>
      </c>
      <c r="W20" s="7">
        <v>0</v>
      </c>
      <c r="X20" s="7">
        <v>14</v>
      </c>
      <c r="Y20" s="7">
        <v>1.6</v>
      </c>
      <c r="Z20" s="7">
        <v>13.6</v>
      </c>
      <c r="AA20" s="7">
        <v>30.4</v>
      </c>
    </row>
    <row r="21" spans="1:27">
      <c r="A21" s="7" t="s">
        <v>49</v>
      </c>
      <c r="B21" s="8">
        <v>20</v>
      </c>
      <c r="C21" s="7">
        <v>0.7</v>
      </c>
      <c r="D21" s="7">
        <v>0.1</v>
      </c>
      <c r="E21" s="7">
        <v>9.4</v>
      </c>
      <c r="F21" s="7">
        <v>41.3</v>
      </c>
      <c r="G21" s="7">
        <v>0</v>
      </c>
      <c r="H21" s="7">
        <v>0</v>
      </c>
      <c r="I21" s="7">
        <v>0.1</v>
      </c>
      <c r="J21" s="7">
        <v>0</v>
      </c>
      <c r="K21" s="7">
        <v>7</v>
      </c>
      <c r="L21" s="7">
        <v>0.8</v>
      </c>
      <c r="M21" s="7">
        <v>6.8</v>
      </c>
      <c r="N21" s="7">
        <v>15.2</v>
      </c>
      <c r="O21" s="8">
        <v>50</v>
      </c>
      <c r="P21" s="11">
        <v>3.3</v>
      </c>
      <c r="Q21" s="11">
        <v>0.6</v>
      </c>
      <c r="R21" s="11">
        <v>17</v>
      </c>
      <c r="S21" s="11">
        <v>90.5</v>
      </c>
      <c r="T21" s="11">
        <v>0</v>
      </c>
      <c r="U21" s="11">
        <v>0</v>
      </c>
      <c r="V21" s="11">
        <v>0.09</v>
      </c>
      <c r="W21" s="11">
        <v>0</v>
      </c>
      <c r="X21" s="11">
        <v>17.5</v>
      </c>
      <c r="Y21" s="11">
        <v>1.95</v>
      </c>
      <c r="Z21" s="11">
        <v>17</v>
      </c>
      <c r="AA21" s="11">
        <v>38</v>
      </c>
    </row>
    <row r="22" spans="1:27">
      <c r="A22" s="3"/>
      <c r="B22" s="5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5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>
      <c r="A23" s="9" t="s">
        <v>16</v>
      </c>
      <c r="B23" s="8"/>
      <c r="C23" s="19">
        <f>SUM(C15:C22)</f>
        <v>25.7</v>
      </c>
      <c r="D23" s="19">
        <f t="shared" ref="D23:N23" si="3">SUM(D15:D22)</f>
        <v>25.44</v>
      </c>
      <c r="E23" s="19">
        <f t="shared" si="3"/>
        <v>102.3</v>
      </c>
      <c r="F23" s="19">
        <f t="shared" si="3"/>
        <v>807.29</v>
      </c>
      <c r="G23" s="19">
        <f t="shared" si="3"/>
        <v>11.459</v>
      </c>
      <c r="H23" s="19">
        <f t="shared" si="3"/>
        <v>13.239999999999998</v>
      </c>
      <c r="I23" s="19">
        <f t="shared" si="3"/>
        <v>0.45300000000000007</v>
      </c>
      <c r="J23" s="19">
        <f t="shared" si="3"/>
        <v>2</v>
      </c>
      <c r="K23" s="19">
        <f t="shared" si="3"/>
        <v>231.76999999999998</v>
      </c>
      <c r="L23" s="19">
        <f t="shared" si="3"/>
        <v>5.6800000000000006</v>
      </c>
      <c r="M23" s="19">
        <f t="shared" si="3"/>
        <v>81.19</v>
      </c>
      <c r="N23" s="19">
        <f t="shared" si="3"/>
        <v>389.28</v>
      </c>
      <c r="O23" s="22"/>
      <c r="P23" s="20">
        <f>SUM(P15:P22)</f>
        <v>35.86999999999999</v>
      </c>
      <c r="Q23" s="20">
        <f t="shared" ref="Q23:AA23" si="4">SUM(Q15:Q22)</f>
        <v>31.37</v>
      </c>
      <c r="R23" s="20">
        <f t="shared" si="4"/>
        <v>233.86</v>
      </c>
      <c r="S23" s="20">
        <f t="shared" si="4"/>
        <v>923.77</v>
      </c>
      <c r="T23" s="20">
        <f t="shared" si="4"/>
        <v>13.199</v>
      </c>
      <c r="U23" s="20">
        <f t="shared" si="4"/>
        <v>13.26</v>
      </c>
      <c r="V23" s="20">
        <f t="shared" si="4"/>
        <v>0.42600000000000005</v>
      </c>
      <c r="W23" s="20">
        <f t="shared" si="4"/>
        <v>2.81</v>
      </c>
      <c r="X23" s="20">
        <f t="shared" si="4"/>
        <v>193.22</v>
      </c>
      <c r="Y23" s="20">
        <f t="shared" si="4"/>
        <v>9.0699999999999985</v>
      </c>
      <c r="Z23" s="20">
        <f t="shared" si="4"/>
        <v>110.25999999999999</v>
      </c>
      <c r="AA23" s="20">
        <f t="shared" si="4"/>
        <v>494.93999999999994</v>
      </c>
    </row>
    <row r="24" spans="1:27">
      <c r="A24" s="1" t="s">
        <v>17</v>
      </c>
      <c r="B24" s="8"/>
      <c r="C24" s="40">
        <f t="shared" ref="C24:N24" si="5">C13+C23</f>
        <v>38.93</v>
      </c>
      <c r="D24" s="40">
        <f t="shared" si="5"/>
        <v>43.08</v>
      </c>
      <c r="E24" s="40">
        <f t="shared" si="5"/>
        <v>206.23000000000002</v>
      </c>
      <c r="F24" s="40">
        <f t="shared" si="5"/>
        <v>1404.4</v>
      </c>
      <c r="G24" s="40">
        <f t="shared" si="5"/>
        <v>26.198999999999998</v>
      </c>
      <c r="H24" s="40">
        <f t="shared" si="5"/>
        <v>79.276999999999987</v>
      </c>
      <c r="I24" s="40">
        <f t="shared" si="5"/>
        <v>0.87240000000000006</v>
      </c>
      <c r="J24" s="40">
        <f t="shared" si="5"/>
        <v>7.8350000000000009</v>
      </c>
      <c r="K24" s="40">
        <f t="shared" si="5"/>
        <v>548.30999999999995</v>
      </c>
      <c r="L24" s="40">
        <f t="shared" si="5"/>
        <v>11.29</v>
      </c>
      <c r="M24" s="40">
        <f t="shared" si="5"/>
        <v>170.10999999999999</v>
      </c>
      <c r="N24" s="40">
        <f t="shared" si="5"/>
        <v>694.4</v>
      </c>
      <c r="O24" s="41"/>
      <c r="P24" s="42">
        <f t="shared" ref="P24:AA24" si="6">P13+P23</f>
        <v>56.041999999999987</v>
      </c>
      <c r="Q24" s="42">
        <f t="shared" si="6"/>
        <v>58.22</v>
      </c>
      <c r="R24" s="42">
        <f t="shared" si="6"/>
        <v>357.79200000000003</v>
      </c>
      <c r="S24" s="42">
        <f t="shared" si="6"/>
        <v>1753.08</v>
      </c>
      <c r="T24" s="42">
        <f t="shared" si="6"/>
        <v>29.003</v>
      </c>
      <c r="U24" s="42">
        <f t="shared" si="6"/>
        <v>112.288</v>
      </c>
      <c r="V24" s="42">
        <f t="shared" si="6"/>
        <v>0.92100000000000004</v>
      </c>
      <c r="W24" s="42">
        <f t="shared" si="6"/>
        <v>6.7629999999999999</v>
      </c>
      <c r="X24" s="42">
        <f t="shared" si="6"/>
        <v>736.63</v>
      </c>
      <c r="Y24" s="42">
        <f t="shared" si="6"/>
        <v>15.149999999999999</v>
      </c>
      <c r="Z24" s="42">
        <f t="shared" si="6"/>
        <v>223.52999999999997</v>
      </c>
      <c r="AA24" s="42">
        <f t="shared" si="6"/>
        <v>967.41</v>
      </c>
    </row>
    <row r="25" spans="1:27">
      <c r="C25" s="31"/>
      <c r="D25" s="31"/>
      <c r="E25" s="31"/>
      <c r="F25" s="3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27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</sheetData>
  <mergeCells count="6">
    <mergeCell ref="X3:AA3"/>
    <mergeCell ref="C3:F3"/>
    <mergeCell ref="G3:J3"/>
    <mergeCell ref="K3:N3"/>
    <mergeCell ref="P3:S3"/>
    <mergeCell ref="T3:W3"/>
  </mergeCells>
  <pageMargins left="0.7" right="0.7" top="0.75" bottom="0.75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1"/>
  <sheetViews>
    <sheetView workbookViewId="0">
      <selection activeCell="H29" sqref="H29"/>
    </sheetView>
  </sheetViews>
  <sheetFormatPr defaultRowHeight="15"/>
  <cols>
    <col min="1" max="1" width="28.7109375" customWidth="1"/>
    <col min="2" max="2" width="5.5703125" customWidth="1"/>
    <col min="3" max="4" width="3.42578125" customWidth="1"/>
    <col min="5" max="5" width="4.42578125" customWidth="1"/>
    <col min="6" max="6" width="5.5703125" customWidth="1"/>
    <col min="7" max="7" width="4.5703125" customWidth="1"/>
    <col min="8" max="14" width="3.42578125" customWidth="1"/>
    <col min="15" max="15" width="4.85546875" customWidth="1"/>
    <col min="16" max="17" width="3.42578125" customWidth="1"/>
    <col min="18" max="18" width="4.140625" customWidth="1"/>
    <col min="19" max="19" width="5.5703125" customWidth="1"/>
    <col min="20" max="20" width="5" customWidth="1"/>
    <col min="21" max="25" width="3.42578125" customWidth="1"/>
    <col min="26" max="27" width="4.140625" customWidth="1"/>
  </cols>
  <sheetData>
    <row r="1" spans="1:27">
      <c r="A1" s="24" t="s">
        <v>123</v>
      </c>
      <c r="B1" s="24"/>
      <c r="C1" s="15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>
      <c r="A2" s="25" t="s">
        <v>29</v>
      </c>
      <c r="B2" s="24"/>
      <c r="C2" s="15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7" ht="34.5">
      <c r="A3" s="1" t="s">
        <v>0</v>
      </c>
      <c r="B3" s="29" t="s">
        <v>38</v>
      </c>
      <c r="C3" s="78" t="s">
        <v>14</v>
      </c>
      <c r="D3" s="79"/>
      <c r="E3" s="79"/>
      <c r="F3" s="80"/>
      <c r="G3" s="81" t="s">
        <v>1</v>
      </c>
      <c r="H3" s="81"/>
      <c r="I3" s="81"/>
      <c r="J3" s="81"/>
      <c r="K3" s="81" t="s">
        <v>15</v>
      </c>
      <c r="L3" s="81"/>
      <c r="M3" s="81"/>
      <c r="N3" s="81"/>
      <c r="O3" s="29" t="s">
        <v>39</v>
      </c>
      <c r="P3" s="78" t="s">
        <v>14</v>
      </c>
      <c r="Q3" s="79"/>
      <c r="R3" s="79"/>
      <c r="S3" s="80"/>
      <c r="T3" s="81" t="s">
        <v>1</v>
      </c>
      <c r="U3" s="81"/>
      <c r="V3" s="81"/>
      <c r="W3" s="81"/>
      <c r="X3" s="81" t="s">
        <v>15</v>
      </c>
      <c r="Y3" s="81"/>
      <c r="Z3" s="81"/>
      <c r="AA3" s="81"/>
    </row>
    <row r="4" spans="1:27">
      <c r="A4" s="1" t="s">
        <v>2</v>
      </c>
      <c r="B4" s="1" t="s">
        <v>12</v>
      </c>
      <c r="C4" s="1" t="s">
        <v>3</v>
      </c>
      <c r="D4" s="1" t="s">
        <v>4</v>
      </c>
      <c r="E4" s="1" t="s">
        <v>5</v>
      </c>
      <c r="F4" s="1" t="s">
        <v>11</v>
      </c>
      <c r="G4" s="1" t="s">
        <v>7</v>
      </c>
      <c r="H4" s="1" t="s">
        <v>40</v>
      </c>
      <c r="I4" s="1" t="s">
        <v>6</v>
      </c>
      <c r="J4" s="1" t="s">
        <v>41</v>
      </c>
      <c r="K4" s="1" t="s">
        <v>8</v>
      </c>
      <c r="L4" s="1" t="s">
        <v>13</v>
      </c>
      <c r="M4" s="1" t="s">
        <v>43</v>
      </c>
      <c r="N4" s="1" t="s">
        <v>42</v>
      </c>
      <c r="O4" s="1" t="s">
        <v>12</v>
      </c>
      <c r="P4" s="1" t="s">
        <v>3</v>
      </c>
      <c r="Q4" s="1" t="s">
        <v>4</v>
      </c>
      <c r="R4" s="1" t="s">
        <v>5</v>
      </c>
      <c r="S4" s="1" t="s">
        <v>11</v>
      </c>
      <c r="T4" s="1" t="s">
        <v>7</v>
      </c>
      <c r="U4" s="1" t="s">
        <v>40</v>
      </c>
      <c r="V4" s="1" t="s">
        <v>6</v>
      </c>
      <c r="W4" s="1" t="s">
        <v>41</v>
      </c>
      <c r="X4" s="1" t="s">
        <v>8</v>
      </c>
      <c r="Y4" s="1" t="s">
        <v>13</v>
      </c>
      <c r="Z4" s="1" t="s">
        <v>43</v>
      </c>
      <c r="AA4" s="1" t="s">
        <v>42</v>
      </c>
    </row>
    <row r="5" spans="1:27">
      <c r="A5" s="3" t="s">
        <v>18</v>
      </c>
      <c r="B5" s="16">
        <v>10</v>
      </c>
      <c r="C5" s="11">
        <v>0.05</v>
      </c>
      <c r="D5" s="11">
        <v>8.1999999999999993</v>
      </c>
      <c r="E5" s="11">
        <v>0.08</v>
      </c>
      <c r="F5" s="11">
        <v>74.8</v>
      </c>
      <c r="G5" s="11">
        <v>0</v>
      </c>
      <c r="H5" s="11">
        <v>34</v>
      </c>
      <c r="I5" s="11">
        <v>0</v>
      </c>
      <c r="J5" s="11">
        <v>0</v>
      </c>
      <c r="K5" s="11">
        <v>1.2</v>
      </c>
      <c r="L5" s="11">
        <v>0.02</v>
      </c>
      <c r="M5" s="11">
        <v>0</v>
      </c>
      <c r="N5" s="11">
        <v>1.6</v>
      </c>
      <c r="O5" s="16">
        <v>10</v>
      </c>
      <c r="P5" s="11">
        <v>0.05</v>
      </c>
      <c r="Q5" s="11">
        <v>8.1999999999999993</v>
      </c>
      <c r="R5" s="11">
        <v>0.08</v>
      </c>
      <c r="S5" s="11">
        <v>74.8</v>
      </c>
      <c r="T5" s="11">
        <v>0</v>
      </c>
      <c r="U5" s="11">
        <v>34</v>
      </c>
      <c r="V5" s="11">
        <v>0</v>
      </c>
      <c r="W5" s="11">
        <v>0</v>
      </c>
      <c r="X5" s="11">
        <v>1.2</v>
      </c>
      <c r="Y5" s="11">
        <v>0.02</v>
      </c>
      <c r="Z5" s="11">
        <v>0</v>
      </c>
      <c r="AA5" s="11">
        <v>1.6</v>
      </c>
    </row>
    <row r="6" spans="1:27">
      <c r="A6" s="3" t="s">
        <v>67</v>
      </c>
      <c r="B6" s="5" t="s">
        <v>20</v>
      </c>
      <c r="C6" s="11">
        <v>10.5</v>
      </c>
      <c r="D6" s="11">
        <v>7.4</v>
      </c>
      <c r="E6" s="11">
        <v>25.8</v>
      </c>
      <c r="F6" s="11">
        <v>198</v>
      </c>
      <c r="G6" s="11">
        <v>0.66</v>
      </c>
      <c r="H6" s="11">
        <v>0.02</v>
      </c>
      <c r="I6" s="11">
        <v>0.16</v>
      </c>
      <c r="J6" s="11">
        <v>0.2</v>
      </c>
      <c r="K6" s="11">
        <v>95.94</v>
      </c>
      <c r="L6" s="11">
        <v>0.74</v>
      </c>
      <c r="M6" s="11">
        <v>19.760000000000002</v>
      </c>
      <c r="N6" s="11">
        <v>190.18</v>
      </c>
      <c r="O6" s="35" t="s">
        <v>44</v>
      </c>
      <c r="P6" s="11">
        <f>C6/4*5</f>
        <v>13.125</v>
      </c>
      <c r="Q6" s="11">
        <f t="shared" ref="Q6:AA6" si="0">D6/4*5</f>
        <v>9.25</v>
      </c>
      <c r="R6" s="11">
        <f t="shared" si="0"/>
        <v>32.25</v>
      </c>
      <c r="S6" s="11">
        <f t="shared" si="0"/>
        <v>247.5</v>
      </c>
      <c r="T6" s="11">
        <f t="shared" si="0"/>
        <v>0.82500000000000007</v>
      </c>
      <c r="U6" s="11">
        <f t="shared" si="0"/>
        <v>2.5000000000000001E-2</v>
      </c>
      <c r="V6" s="11">
        <f t="shared" si="0"/>
        <v>0.2</v>
      </c>
      <c r="W6" s="11">
        <f t="shared" si="0"/>
        <v>0.25</v>
      </c>
      <c r="X6" s="11">
        <f t="shared" si="0"/>
        <v>119.925</v>
      </c>
      <c r="Y6" s="11">
        <f t="shared" si="0"/>
        <v>0.92500000000000004</v>
      </c>
      <c r="Z6" s="11">
        <f t="shared" si="0"/>
        <v>24.700000000000003</v>
      </c>
      <c r="AA6" s="11">
        <f t="shared" si="0"/>
        <v>237.72500000000002</v>
      </c>
    </row>
    <row r="7" spans="1:27">
      <c r="A7" s="55" t="s">
        <v>75</v>
      </c>
      <c r="B7" s="58">
        <v>200</v>
      </c>
      <c r="C7" s="59">
        <v>7.0000000000000007E-2</v>
      </c>
      <c r="D7" s="57">
        <v>0.02</v>
      </c>
      <c r="E7" s="57">
        <v>15</v>
      </c>
      <c r="F7" s="57">
        <v>45</v>
      </c>
      <c r="G7" s="57">
        <v>0.03</v>
      </c>
      <c r="H7" s="57">
        <v>0</v>
      </c>
      <c r="I7" s="60">
        <v>0</v>
      </c>
      <c r="J7" s="57">
        <v>0</v>
      </c>
      <c r="K7" s="57">
        <v>11.1</v>
      </c>
      <c r="L7" s="57">
        <v>0.28000000000000003</v>
      </c>
      <c r="M7" s="57">
        <v>11.4</v>
      </c>
      <c r="N7" s="57">
        <v>0.28000000000000003</v>
      </c>
      <c r="O7" s="58">
        <v>200</v>
      </c>
      <c r="P7" s="59">
        <v>7.0000000000000007E-2</v>
      </c>
      <c r="Q7" s="57">
        <v>0.02</v>
      </c>
      <c r="R7" s="57">
        <v>15</v>
      </c>
      <c r="S7" s="57">
        <v>60</v>
      </c>
      <c r="T7" s="57">
        <v>0.03</v>
      </c>
      <c r="U7" s="57">
        <v>0</v>
      </c>
      <c r="V7" s="60">
        <v>0</v>
      </c>
      <c r="W7" s="57">
        <v>0</v>
      </c>
      <c r="X7" s="57">
        <v>11.1</v>
      </c>
      <c r="Y7" s="57">
        <v>0.28000000000000003</v>
      </c>
      <c r="Z7" s="57">
        <v>11.4</v>
      </c>
      <c r="AA7" s="57">
        <v>0.28000000000000003</v>
      </c>
    </row>
    <row r="8" spans="1:27">
      <c r="A8" s="3" t="s">
        <v>19</v>
      </c>
      <c r="B8" s="5">
        <v>40</v>
      </c>
      <c r="C8" s="13">
        <v>3</v>
      </c>
      <c r="D8" s="13">
        <v>0.3</v>
      </c>
      <c r="E8" s="13">
        <v>20</v>
      </c>
      <c r="F8" s="13">
        <v>94</v>
      </c>
      <c r="G8" s="13">
        <v>0</v>
      </c>
      <c r="H8" s="13">
        <v>0</v>
      </c>
      <c r="I8" s="13">
        <v>4.3999999999999997E-2</v>
      </c>
      <c r="J8" s="13">
        <v>0</v>
      </c>
      <c r="K8" s="13">
        <v>8</v>
      </c>
      <c r="L8" s="13">
        <v>0.4</v>
      </c>
      <c r="M8" s="13">
        <v>13.6</v>
      </c>
      <c r="N8" s="13">
        <v>30.4</v>
      </c>
      <c r="O8" s="5">
        <v>50</v>
      </c>
      <c r="P8" s="13">
        <v>3.8</v>
      </c>
      <c r="Q8" s="13">
        <v>0.4</v>
      </c>
      <c r="R8" s="13">
        <v>24.6</v>
      </c>
      <c r="S8" s="13">
        <v>117.5</v>
      </c>
      <c r="T8" s="13">
        <v>0</v>
      </c>
      <c r="U8" s="13">
        <v>0</v>
      </c>
      <c r="V8" s="13">
        <v>5.5E-2</v>
      </c>
      <c r="W8" s="13">
        <v>0</v>
      </c>
      <c r="X8" s="13">
        <v>10</v>
      </c>
      <c r="Y8" s="13">
        <v>0.55000000000000004</v>
      </c>
      <c r="Z8" s="13">
        <v>17</v>
      </c>
      <c r="AA8" s="13">
        <v>38</v>
      </c>
    </row>
    <row r="9" spans="1:27">
      <c r="A9" s="3" t="s">
        <v>55</v>
      </c>
      <c r="B9" s="5">
        <v>200</v>
      </c>
      <c r="C9" s="11">
        <v>0.8</v>
      </c>
      <c r="D9" s="11">
        <v>0.1</v>
      </c>
      <c r="E9" s="11">
        <v>20.6</v>
      </c>
      <c r="F9" s="11">
        <v>94</v>
      </c>
      <c r="G9" s="11">
        <v>10</v>
      </c>
      <c r="H9" s="11">
        <v>0</v>
      </c>
      <c r="I9" s="11">
        <v>0.04</v>
      </c>
      <c r="J9" s="11">
        <v>0</v>
      </c>
      <c r="K9" s="11">
        <v>38</v>
      </c>
      <c r="L9" s="11">
        <v>4.5999999999999996</v>
      </c>
      <c r="M9" s="11">
        <v>18</v>
      </c>
      <c r="N9" s="11">
        <v>22</v>
      </c>
      <c r="O9" s="5">
        <v>200</v>
      </c>
      <c r="P9" s="11">
        <v>0.8</v>
      </c>
      <c r="Q9" s="11">
        <v>0.1</v>
      </c>
      <c r="R9" s="11">
        <v>20.6</v>
      </c>
      <c r="S9" s="11">
        <v>94</v>
      </c>
      <c r="T9" s="11">
        <v>10</v>
      </c>
      <c r="U9" s="11">
        <v>0</v>
      </c>
      <c r="V9" s="11">
        <v>0.04</v>
      </c>
      <c r="W9" s="11">
        <v>0</v>
      </c>
      <c r="X9" s="11">
        <v>38</v>
      </c>
      <c r="Y9" s="11">
        <v>4.5999999999999996</v>
      </c>
      <c r="Z9" s="11">
        <v>18</v>
      </c>
      <c r="AA9" s="11">
        <v>22</v>
      </c>
    </row>
    <row r="10" spans="1:27">
      <c r="A10" s="3" t="s">
        <v>73</v>
      </c>
      <c r="B10" s="8">
        <v>50</v>
      </c>
      <c r="C10" s="11">
        <v>5.2</v>
      </c>
      <c r="D10" s="11">
        <v>2.6</v>
      </c>
      <c r="E10" s="11">
        <v>25</v>
      </c>
      <c r="F10" s="11">
        <v>159</v>
      </c>
      <c r="G10" s="11">
        <v>0</v>
      </c>
      <c r="H10" s="11">
        <v>0.03</v>
      </c>
      <c r="I10" s="11">
        <v>0.03</v>
      </c>
      <c r="J10" s="11">
        <v>13</v>
      </c>
      <c r="K10" s="11">
        <v>0.3</v>
      </c>
      <c r="L10" s="22">
        <v>0</v>
      </c>
      <c r="M10" s="11">
        <v>0</v>
      </c>
      <c r="N10" s="11">
        <v>0</v>
      </c>
      <c r="O10" s="8">
        <v>50</v>
      </c>
      <c r="P10" s="11">
        <v>5.2</v>
      </c>
      <c r="Q10" s="11">
        <v>2.6</v>
      </c>
      <c r="R10" s="11">
        <v>38.4</v>
      </c>
      <c r="S10" s="11">
        <v>229</v>
      </c>
      <c r="T10" s="11">
        <v>0</v>
      </c>
      <c r="U10" s="11">
        <v>0.03</v>
      </c>
      <c r="V10" s="11">
        <v>0.03</v>
      </c>
      <c r="W10" s="11">
        <v>13</v>
      </c>
      <c r="X10" s="11">
        <v>0.3</v>
      </c>
      <c r="Y10" s="22">
        <v>0</v>
      </c>
      <c r="Z10" s="11">
        <v>0</v>
      </c>
      <c r="AA10" s="11">
        <v>0</v>
      </c>
    </row>
    <row r="11" spans="1:27">
      <c r="A11" s="9" t="s">
        <v>16</v>
      </c>
      <c r="B11" s="35"/>
      <c r="C11" s="17">
        <f>C5+C6+C7+C8+C10</f>
        <v>18.82</v>
      </c>
      <c r="D11" s="17">
        <f t="shared" ref="D11:N11" si="1">D5+D6+D7+D8+D10</f>
        <v>18.52</v>
      </c>
      <c r="E11" s="17">
        <f t="shared" si="1"/>
        <v>85.88</v>
      </c>
      <c r="F11" s="17">
        <f t="shared" si="1"/>
        <v>570.79999999999995</v>
      </c>
      <c r="G11" s="17">
        <f t="shared" si="1"/>
        <v>0.69000000000000006</v>
      </c>
      <c r="H11" s="17">
        <f t="shared" si="1"/>
        <v>34.050000000000004</v>
      </c>
      <c r="I11" s="17">
        <f t="shared" si="1"/>
        <v>0.23400000000000001</v>
      </c>
      <c r="J11" s="17">
        <f t="shared" si="1"/>
        <v>13.2</v>
      </c>
      <c r="K11" s="17">
        <f t="shared" si="1"/>
        <v>116.53999999999999</v>
      </c>
      <c r="L11" s="17">
        <f t="shared" si="1"/>
        <v>1.44</v>
      </c>
      <c r="M11" s="17">
        <f t="shared" si="1"/>
        <v>44.760000000000005</v>
      </c>
      <c r="N11" s="17">
        <f t="shared" si="1"/>
        <v>222.46</v>
      </c>
      <c r="O11" s="28"/>
      <c r="P11" s="17">
        <f>P5+P6+P7+P8+P9+P10</f>
        <v>23.045000000000002</v>
      </c>
      <c r="Q11" s="17">
        <f t="shared" ref="Q11:AA11" si="2">Q5+Q6+Q7+Q8+Q9+Q10</f>
        <v>20.57</v>
      </c>
      <c r="R11" s="17">
        <f t="shared" si="2"/>
        <v>130.93</v>
      </c>
      <c r="S11" s="17">
        <f t="shared" si="2"/>
        <v>822.8</v>
      </c>
      <c r="T11" s="17">
        <f t="shared" si="2"/>
        <v>10.855</v>
      </c>
      <c r="U11" s="17">
        <f t="shared" si="2"/>
        <v>34.055</v>
      </c>
      <c r="V11" s="17">
        <f t="shared" si="2"/>
        <v>0.32499999999999996</v>
      </c>
      <c r="W11" s="17">
        <f t="shared" si="2"/>
        <v>13.25</v>
      </c>
      <c r="X11" s="17">
        <f t="shared" si="2"/>
        <v>180.52500000000001</v>
      </c>
      <c r="Y11" s="17">
        <f t="shared" si="2"/>
        <v>6.375</v>
      </c>
      <c r="Z11" s="17">
        <f t="shared" si="2"/>
        <v>71.099999999999994</v>
      </c>
      <c r="AA11" s="17">
        <f t="shared" si="2"/>
        <v>299.60500000000002</v>
      </c>
    </row>
    <row r="12" spans="1:27">
      <c r="A12" s="6" t="s">
        <v>9</v>
      </c>
      <c r="B12" s="3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/>
      <c r="P12" s="7"/>
      <c r="Q12" s="7"/>
      <c r="R12" s="7"/>
      <c r="S12" s="7"/>
      <c r="T12" s="7"/>
      <c r="U12" s="7"/>
      <c r="V12" s="14"/>
      <c r="W12" s="14"/>
      <c r="X12" s="14"/>
      <c r="Y12" s="14"/>
      <c r="Z12" s="14"/>
      <c r="AA12" s="14"/>
    </row>
    <row r="13" spans="1:27" ht="23.25" customHeight="1">
      <c r="A13" s="39" t="s">
        <v>116</v>
      </c>
      <c r="B13" s="21">
        <v>60</v>
      </c>
      <c r="C13" s="11">
        <v>0.45</v>
      </c>
      <c r="D13" s="11">
        <v>5.3999999999999999E-2</v>
      </c>
      <c r="E13" s="11">
        <v>1.085</v>
      </c>
      <c r="F13" s="11">
        <v>10.9</v>
      </c>
      <c r="G13" s="11">
        <v>1.2</v>
      </c>
      <c r="H13" s="11">
        <v>0</v>
      </c>
      <c r="I13" s="11">
        <v>0</v>
      </c>
      <c r="J13" s="11">
        <v>0</v>
      </c>
      <c r="K13" s="11">
        <v>12.14</v>
      </c>
      <c r="L13" s="11">
        <v>0.31</v>
      </c>
      <c r="M13" s="11">
        <v>7.31</v>
      </c>
      <c r="N13" s="11">
        <v>12.53</v>
      </c>
      <c r="O13" s="21">
        <v>100</v>
      </c>
      <c r="P13" s="11">
        <v>0.75</v>
      </c>
      <c r="Q13" s="11">
        <v>0.09</v>
      </c>
      <c r="R13" s="11">
        <v>1.55</v>
      </c>
      <c r="S13" s="11">
        <v>13.26</v>
      </c>
      <c r="T13" s="11">
        <v>2</v>
      </c>
      <c r="U13" s="11">
        <v>0</v>
      </c>
      <c r="V13" s="11">
        <v>0.01</v>
      </c>
      <c r="W13" s="11">
        <v>0</v>
      </c>
      <c r="X13" s="11">
        <v>20.239999999999998</v>
      </c>
      <c r="Y13" s="11">
        <v>0.51</v>
      </c>
      <c r="Z13" s="11">
        <v>12.19</v>
      </c>
      <c r="AA13" s="11">
        <v>20.89</v>
      </c>
    </row>
    <row r="14" spans="1:27" ht="26.25" customHeight="1">
      <c r="A14" s="39" t="s">
        <v>101</v>
      </c>
      <c r="B14" s="72" t="s">
        <v>95</v>
      </c>
      <c r="C14" s="33">
        <v>4.88</v>
      </c>
      <c r="D14" s="33">
        <v>8.1999999999999993</v>
      </c>
      <c r="E14" s="33">
        <v>19</v>
      </c>
      <c r="F14" s="33">
        <v>168</v>
      </c>
      <c r="G14" s="33">
        <v>6.64</v>
      </c>
      <c r="H14" s="33">
        <v>8.0000000000000002E-3</v>
      </c>
      <c r="I14" s="33">
        <v>0.84</v>
      </c>
      <c r="J14" s="33">
        <v>0.32</v>
      </c>
      <c r="K14" s="33">
        <v>12.2</v>
      </c>
      <c r="L14" s="33">
        <v>0.74</v>
      </c>
      <c r="M14" s="33">
        <v>17.5</v>
      </c>
      <c r="N14" s="33">
        <v>43.345999999999997</v>
      </c>
      <c r="O14" s="72" t="s">
        <v>95</v>
      </c>
      <c r="P14" s="33">
        <v>4.88</v>
      </c>
      <c r="Q14" s="33">
        <v>4.2</v>
      </c>
      <c r="R14" s="33">
        <v>15.06</v>
      </c>
      <c r="S14" s="33">
        <v>117.93</v>
      </c>
      <c r="T14" s="33">
        <v>6.64</v>
      </c>
      <c r="U14" s="33">
        <v>8.0000000000000002E-3</v>
      </c>
      <c r="V14" s="33">
        <v>0.84</v>
      </c>
      <c r="W14" s="33">
        <v>0.32</v>
      </c>
      <c r="X14" s="33">
        <v>12.2</v>
      </c>
      <c r="Y14" s="33">
        <v>0.74</v>
      </c>
      <c r="Z14" s="33">
        <v>17.5</v>
      </c>
      <c r="AA14" s="33">
        <v>43.345999999999997</v>
      </c>
    </row>
    <row r="15" spans="1:27">
      <c r="A15" s="39" t="s">
        <v>76</v>
      </c>
      <c r="B15" s="61" t="s">
        <v>102</v>
      </c>
      <c r="C15" s="11">
        <v>11.39</v>
      </c>
      <c r="D15" s="11">
        <v>7.88</v>
      </c>
      <c r="E15" s="62">
        <v>13.4</v>
      </c>
      <c r="F15" s="11">
        <v>205</v>
      </c>
      <c r="G15" s="62">
        <v>26.01</v>
      </c>
      <c r="H15" s="11">
        <v>4.97</v>
      </c>
      <c r="I15" s="62">
        <v>1.431</v>
      </c>
      <c r="J15" s="62">
        <v>0</v>
      </c>
      <c r="K15" s="11">
        <v>23.06</v>
      </c>
      <c r="L15" s="62">
        <v>4.2300000000000004</v>
      </c>
      <c r="M15" s="11">
        <v>13.32</v>
      </c>
      <c r="N15" s="11">
        <v>200.96100000000001</v>
      </c>
      <c r="O15" s="61" t="s">
        <v>34</v>
      </c>
      <c r="P15" s="11">
        <v>12.66</v>
      </c>
      <c r="Q15" s="11">
        <v>8.76</v>
      </c>
      <c r="R15" s="62">
        <v>3.81</v>
      </c>
      <c r="S15" s="11">
        <v>159</v>
      </c>
      <c r="T15" s="62">
        <v>28.86</v>
      </c>
      <c r="U15" s="11">
        <v>5.5410000000000004</v>
      </c>
      <c r="V15" s="62">
        <v>1.59</v>
      </c>
      <c r="W15" s="62">
        <v>0</v>
      </c>
      <c r="X15" s="11">
        <v>25.62</v>
      </c>
      <c r="Y15" s="62">
        <v>4.72</v>
      </c>
      <c r="Z15" s="11">
        <v>14.8</v>
      </c>
      <c r="AA15" s="11">
        <v>223.29</v>
      </c>
    </row>
    <row r="16" spans="1:27" ht="18" customHeight="1">
      <c r="A16" s="7" t="s">
        <v>60</v>
      </c>
      <c r="B16" s="16">
        <v>150</v>
      </c>
      <c r="C16" s="11">
        <v>3.2</v>
      </c>
      <c r="D16" s="11">
        <v>5.6</v>
      </c>
      <c r="E16" s="11">
        <v>23.3</v>
      </c>
      <c r="F16" s="11">
        <v>180</v>
      </c>
      <c r="G16" s="11">
        <v>6.4</v>
      </c>
      <c r="H16" s="33">
        <v>1.4999999999999999E-2</v>
      </c>
      <c r="I16" s="33">
        <v>0.1</v>
      </c>
      <c r="J16" s="33">
        <v>0.1</v>
      </c>
      <c r="K16" s="33">
        <v>34.299999999999997</v>
      </c>
      <c r="L16" s="33">
        <v>90</v>
      </c>
      <c r="M16" s="33">
        <v>24.2</v>
      </c>
      <c r="N16" s="33">
        <v>49.9</v>
      </c>
      <c r="O16" s="5">
        <v>200</v>
      </c>
      <c r="P16" s="33">
        <f t="shared" ref="P16:AA16" si="3">C16/15*20</f>
        <v>4.2666666666666666</v>
      </c>
      <c r="Q16" s="33">
        <f t="shared" si="3"/>
        <v>7.4666666666666659</v>
      </c>
      <c r="R16" s="33">
        <f t="shared" si="3"/>
        <v>31.06666666666667</v>
      </c>
      <c r="S16" s="33">
        <f t="shared" si="3"/>
        <v>240</v>
      </c>
      <c r="T16" s="33">
        <f t="shared" si="3"/>
        <v>8.5333333333333332</v>
      </c>
      <c r="U16" s="33">
        <f t="shared" si="3"/>
        <v>0.02</v>
      </c>
      <c r="V16" s="33">
        <f t="shared" si="3"/>
        <v>0.13333333333333333</v>
      </c>
      <c r="W16" s="33">
        <f t="shared" si="3"/>
        <v>0.13333333333333333</v>
      </c>
      <c r="X16" s="33">
        <f t="shared" si="3"/>
        <v>45.733333333333334</v>
      </c>
      <c r="Y16" s="33">
        <f t="shared" si="3"/>
        <v>120</v>
      </c>
      <c r="Z16" s="33">
        <f t="shared" si="3"/>
        <v>32.266666666666666</v>
      </c>
      <c r="AA16" s="33">
        <f t="shared" si="3"/>
        <v>66.533333333333331</v>
      </c>
    </row>
    <row r="17" spans="1:27">
      <c r="A17" s="7" t="s">
        <v>77</v>
      </c>
      <c r="B17" s="8">
        <v>180</v>
      </c>
      <c r="C17" s="33">
        <v>0.9</v>
      </c>
      <c r="D17" s="33">
        <v>0.6</v>
      </c>
      <c r="E17" s="33">
        <v>20</v>
      </c>
      <c r="F17" s="33">
        <v>102.8</v>
      </c>
      <c r="G17" s="33">
        <v>3.6</v>
      </c>
      <c r="H17" s="33">
        <v>0</v>
      </c>
      <c r="I17" s="33">
        <v>1.7999999999999999E-2</v>
      </c>
      <c r="J17" s="33">
        <v>0</v>
      </c>
      <c r="K17" s="33">
        <v>12.6</v>
      </c>
      <c r="L17" s="33">
        <v>2.52</v>
      </c>
      <c r="M17" s="33">
        <v>7.2</v>
      </c>
      <c r="N17" s="33">
        <v>12.6</v>
      </c>
      <c r="O17" s="8">
        <v>200</v>
      </c>
      <c r="P17" s="33">
        <v>1</v>
      </c>
      <c r="Q17" s="33">
        <v>0.2</v>
      </c>
      <c r="R17" s="33">
        <v>20</v>
      </c>
      <c r="S17" s="33">
        <v>92</v>
      </c>
      <c r="T17" s="33">
        <v>4</v>
      </c>
      <c r="U17" s="33">
        <v>0</v>
      </c>
      <c r="V17" s="33">
        <v>0</v>
      </c>
      <c r="W17" s="33">
        <v>0.1</v>
      </c>
      <c r="X17" s="33">
        <v>0.2</v>
      </c>
      <c r="Y17" s="33">
        <v>2.7</v>
      </c>
      <c r="Z17" s="33">
        <v>0.4</v>
      </c>
      <c r="AA17" s="33">
        <v>80.09</v>
      </c>
    </row>
    <row r="18" spans="1:27">
      <c r="A18" s="3" t="s">
        <v>19</v>
      </c>
      <c r="B18" s="5">
        <v>40</v>
      </c>
      <c r="C18" s="13">
        <v>3</v>
      </c>
      <c r="D18" s="13">
        <v>0.3</v>
      </c>
      <c r="E18" s="13">
        <v>20</v>
      </c>
      <c r="F18" s="13">
        <v>94</v>
      </c>
      <c r="G18" s="13">
        <v>0</v>
      </c>
      <c r="H18" s="13">
        <v>0</v>
      </c>
      <c r="I18" s="13">
        <v>4.3999999999999997E-2</v>
      </c>
      <c r="J18" s="13">
        <v>0</v>
      </c>
      <c r="K18" s="13">
        <v>8</v>
      </c>
      <c r="L18" s="13">
        <v>0.4</v>
      </c>
      <c r="M18" s="13">
        <v>13.6</v>
      </c>
      <c r="N18" s="13">
        <v>30.4</v>
      </c>
      <c r="O18" s="8">
        <v>40</v>
      </c>
      <c r="P18" s="7">
        <v>2.6</v>
      </c>
      <c r="Q18" s="7">
        <v>0.5</v>
      </c>
      <c r="R18" s="7">
        <v>14</v>
      </c>
      <c r="S18" s="7">
        <v>72.400000000000006</v>
      </c>
      <c r="T18" s="7">
        <v>0</v>
      </c>
      <c r="U18" s="7">
        <v>0</v>
      </c>
      <c r="V18" s="7">
        <v>0.1</v>
      </c>
      <c r="W18" s="7">
        <v>0</v>
      </c>
      <c r="X18" s="7">
        <v>14</v>
      </c>
      <c r="Y18" s="7">
        <v>1.6</v>
      </c>
      <c r="Z18" s="7">
        <v>13.6</v>
      </c>
      <c r="AA18" s="7">
        <v>30.4</v>
      </c>
    </row>
    <row r="19" spans="1:27">
      <c r="A19" s="7" t="s">
        <v>49</v>
      </c>
      <c r="B19" s="8">
        <v>20</v>
      </c>
      <c r="C19" s="7">
        <v>0.7</v>
      </c>
      <c r="D19" s="7">
        <v>0.1</v>
      </c>
      <c r="E19" s="7">
        <v>9.4</v>
      </c>
      <c r="F19" s="7">
        <v>41.3</v>
      </c>
      <c r="G19" s="7">
        <v>0</v>
      </c>
      <c r="H19" s="7">
        <v>0</v>
      </c>
      <c r="I19" s="7">
        <v>0.1</v>
      </c>
      <c r="J19" s="7">
        <v>0</v>
      </c>
      <c r="K19" s="7">
        <v>7</v>
      </c>
      <c r="L19" s="7">
        <v>0.8</v>
      </c>
      <c r="M19" s="7">
        <v>6.8</v>
      </c>
      <c r="N19" s="7">
        <v>15.2</v>
      </c>
      <c r="O19" s="8">
        <v>50</v>
      </c>
      <c r="P19" s="11">
        <v>3.3</v>
      </c>
      <c r="Q19" s="11">
        <v>0.6</v>
      </c>
      <c r="R19" s="11">
        <v>17</v>
      </c>
      <c r="S19" s="11">
        <v>90.5</v>
      </c>
      <c r="T19" s="11">
        <v>0</v>
      </c>
      <c r="U19" s="11">
        <v>0</v>
      </c>
      <c r="V19" s="11">
        <v>0.09</v>
      </c>
      <c r="W19" s="11">
        <v>0</v>
      </c>
      <c r="X19" s="11">
        <v>17.5</v>
      </c>
      <c r="Y19" s="11">
        <v>1.95</v>
      </c>
      <c r="Z19" s="11">
        <v>17</v>
      </c>
      <c r="AA19" s="11">
        <v>38</v>
      </c>
    </row>
    <row r="20" spans="1:27">
      <c r="A20" s="9" t="s">
        <v>16</v>
      </c>
      <c r="B20" s="36"/>
      <c r="C20" s="19">
        <f t="shared" ref="C20:N20" si="4">SUM(C13:C19)</f>
        <v>24.519999999999996</v>
      </c>
      <c r="D20" s="19">
        <f t="shared" si="4"/>
        <v>22.734000000000005</v>
      </c>
      <c r="E20" s="19">
        <f t="shared" si="4"/>
        <v>106.185</v>
      </c>
      <c r="F20" s="19">
        <f>F13+F14+F15+F16+F17+F18+F19</f>
        <v>801.99999999999989</v>
      </c>
      <c r="G20" s="19">
        <f t="shared" si="4"/>
        <v>43.85</v>
      </c>
      <c r="H20" s="19">
        <f t="shared" si="4"/>
        <v>4.9929999999999994</v>
      </c>
      <c r="I20" s="19">
        <f t="shared" si="4"/>
        <v>2.5329999999999999</v>
      </c>
      <c r="J20" s="19">
        <f t="shared" si="4"/>
        <v>0.42000000000000004</v>
      </c>
      <c r="K20" s="19">
        <f t="shared" si="4"/>
        <v>109.29999999999998</v>
      </c>
      <c r="L20" s="19">
        <f t="shared" si="4"/>
        <v>99</v>
      </c>
      <c r="M20" s="19">
        <f t="shared" si="4"/>
        <v>89.929999999999993</v>
      </c>
      <c r="N20" s="19">
        <f t="shared" si="4"/>
        <v>364.93699999999995</v>
      </c>
      <c r="O20" s="30"/>
      <c r="P20" s="19">
        <f t="shared" ref="P20:AA20" si="5">SUM(P13:P19)</f>
        <v>29.456666666666667</v>
      </c>
      <c r="Q20" s="19">
        <f t="shared" si="5"/>
        <v>21.816666666666666</v>
      </c>
      <c r="R20" s="19">
        <f t="shared" si="5"/>
        <v>102.48666666666666</v>
      </c>
      <c r="S20" s="19">
        <f t="shared" si="5"/>
        <v>785.09</v>
      </c>
      <c r="T20" s="19">
        <f t="shared" si="5"/>
        <v>50.033333333333331</v>
      </c>
      <c r="U20" s="19">
        <f t="shared" si="5"/>
        <v>5.569</v>
      </c>
      <c r="V20" s="19">
        <f t="shared" si="5"/>
        <v>2.7633333333333332</v>
      </c>
      <c r="W20" s="19">
        <f t="shared" si="5"/>
        <v>0.55333333333333334</v>
      </c>
      <c r="X20" s="19">
        <f t="shared" si="5"/>
        <v>135.49333333333334</v>
      </c>
      <c r="Y20" s="19">
        <f t="shared" si="5"/>
        <v>132.21999999999997</v>
      </c>
      <c r="Z20" s="19">
        <f t="shared" si="5"/>
        <v>107.75666666666666</v>
      </c>
      <c r="AA20" s="19">
        <f t="shared" si="5"/>
        <v>502.54933333333327</v>
      </c>
    </row>
    <row r="21" spans="1:27">
      <c r="A21" s="1" t="s">
        <v>17</v>
      </c>
      <c r="B21" s="36"/>
      <c r="C21" s="40">
        <f t="shared" ref="C21:N21" si="6">C11+C20</f>
        <v>43.339999999999996</v>
      </c>
      <c r="D21" s="40">
        <f t="shared" si="6"/>
        <v>41.254000000000005</v>
      </c>
      <c r="E21" s="40">
        <f t="shared" si="6"/>
        <v>192.065</v>
      </c>
      <c r="F21" s="40">
        <f t="shared" si="6"/>
        <v>1372.7999999999997</v>
      </c>
      <c r="G21" s="40">
        <f t="shared" si="6"/>
        <v>44.54</v>
      </c>
      <c r="H21" s="40">
        <f t="shared" si="6"/>
        <v>39.043000000000006</v>
      </c>
      <c r="I21" s="40">
        <f t="shared" si="6"/>
        <v>2.7669999999999999</v>
      </c>
      <c r="J21" s="40">
        <f t="shared" si="6"/>
        <v>13.62</v>
      </c>
      <c r="K21" s="40">
        <f t="shared" si="6"/>
        <v>225.83999999999997</v>
      </c>
      <c r="L21" s="40">
        <f t="shared" si="6"/>
        <v>100.44</v>
      </c>
      <c r="M21" s="40">
        <f t="shared" si="6"/>
        <v>134.69</v>
      </c>
      <c r="N21" s="40">
        <f t="shared" si="6"/>
        <v>587.39699999999993</v>
      </c>
      <c r="O21" s="40"/>
      <c r="P21" s="40">
        <f t="shared" ref="P21:AA21" si="7">P11+P20</f>
        <v>52.501666666666665</v>
      </c>
      <c r="Q21" s="40">
        <f t="shared" si="7"/>
        <v>42.38666666666667</v>
      </c>
      <c r="R21" s="40">
        <f t="shared" si="7"/>
        <v>233.41666666666669</v>
      </c>
      <c r="S21" s="40">
        <f t="shared" si="7"/>
        <v>1607.8899999999999</v>
      </c>
      <c r="T21" s="40">
        <f t="shared" si="7"/>
        <v>60.888333333333335</v>
      </c>
      <c r="U21" s="40">
        <f t="shared" si="7"/>
        <v>39.624000000000002</v>
      </c>
      <c r="V21" s="40">
        <f t="shared" si="7"/>
        <v>3.0883333333333329</v>
      </c>
      <c r="W21" s="40">
        <f t="shared" si="7"/>
        <v>13.803333333333333</v>
      </c>
      <c r="X21" s="40">
        <f t="shared" si="7"/>
        <v>316.01833333333332</v>
      </c>
      <c r="Y21" s="40">
        <f t="shared" si="7"/>
        <v>138.59499999999997</v>
      </c>
      <c r="Z21" s="40">
        <f t="shared" si="7"/>
        <v>178.85666666666665</v>
      </c>
      <c r="AA21" s="40">
        <f t="shared" si="7"/>
        <v>802.15433333333328</v>
      </c>
    </row>
  </sheetData>
  <mergeCells count="6">
    <mergeCell ref="X3:AA3"/>
    <mergeCell ref="C3:F3"/>
    <mergeCell ref="G3:J3"/>
    <mergeCell ref="K3:N3"/>
    <mergeCell ref="P3:S3"/>
    <mergeCell ref="T3:W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7"/>
  <sheetViews>
    <sheetView workbookViewId="0">
      <selection activeCell="C31" sqref="C31"/>
    </sheetView>
  </sheetViews>
  <sheetFormatPr defaultRowHeight="15"/>
  <cols>
    <col min="1" max="1" width="30" customWidth="1"/>
    <col min="2" max="2" width="5.42578125" customWidth="1"/>
    <col min="3" max="5" width="3.42578125" customWidth="1"/>
    <col min="6" max="6" width="5.7109375" customWidth="1"/>
    <col min="7" max="14" width="3.42578125" customWidth="1"/>
    <col min="15" max="15" width="6.85546875" customWidth="1"/>
    <col min="16" max="18" width="3.42578125" customWidth="1"/>
    <col min="19" max="19" width="5.7109375" customWidth="1"/>
    <col min="20" max="25" width="3.42578125" customWidth="1"/>
    <col min="26" max="26" width="4.42578125" customWidth="1"/>
    <col min="27" max="27" width="3.42578125" customWidth="1"/>
  </cols>
  <sheetData>
    <row r="1" spans="1:27">
      <c r="A1" s="24" t="s">
        <v>123</v>
      </c>
      <c r="B1" s="24"/>
      <c r="C1" s="15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>
      <c r="A2" s="25" t="s">
        <v>30</v>
      </c>
      <c r="B2" s="24"/>
      <c r="C2" s="15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7" ht="23.25">
      <c r="A3" s="1" t="s">
        <v>0</v>
      </c>
      <c r="B3" s="29" t="s">
        <v>38</v>
      </c>
      <c r="C3" s="78" t="s">
        <v>14</v>
      </c>
      <c r="D3" s="79"/>
      <c r="E3" s="79"/>
      <c r="F3" s="80"/>
      <c r="G3" s="81" t="s">
        <v>1</v>
      </c>
      <c r="H3" s="81"/>
      <c r="I3" s="81"/>
      <c r="J3" s="81"/>
      <c r="K3" s="81" t="s">
        <v>15</v>
      </c>
      <c r="L3" s="81"/>
      <c r="M3" s="81"/>
      <c r="N3" s="81"/>
      <c r="O3" s="29" t="s">
        <v>39</v>
      </c>
      <c r="P3" s="78" t="s">
        <v>14</v>
      </c>
      <c r="Q3" s="79"/>
      <c r="R3" s="79"/>
      <c r="S3" s="80"/>
      <c r="T3" s="81" t="s">
        <v>1</v>
      </c>
      <c r="U3" s="81"/>
      <c r="V3" s="81"/>
      <c r="W3" s="81"/>
      <c r="X3" s="81" t="s">
        <v>15</v>
      </c>
      <c r="Y3" s="81"/>
      <c r="Z3" s="81"/>
      <c r="AA3" s="81"/>
    </row>
    <row r="4" spans="1:27">
      <c r="A4" s="1" t="s">
        <v>2</v>
      </c>
      <c r="B4" s="1" t="s">
        <v>12</v>
      </c>
      <c r="C4" s="1" t="s">
        <v>3</v>
      </c>
      <c r="D4" s="1" t="s">
        <v>4</v>
      </c>
      <c r="E4" s="1" t="s">
        <v>5</v>
      </c>
      <c r="F4" s="1" t="s">
        <v>11</v>
      </c>
      <c r="G4" s="1" t="s">
        <v>7</v>
      </c>
      <c r="H4" s="1" t="s">
        <v>40</v>
      </c>
      <c r="I4" s="1" t="s">
        <v>6</v>
      </c>
      <c r="J4" s="1" t="s">
        <v>41</v>
      </c>
      <c r="K4" s="1" t="s">
        <v>8</v>
      </c>
      <c r="L4" s="1" t="s">
        <v>13</v>
      </c>
      <c r="M4" s="1" t="s">
        <v>43</v>
      </c>
      <c r="N4" s="1" t="s">
        <v>42</v>
      </c>
      <c r="O4" s="1" t="s">
        <v>12</v>
      </c>
      <c r="P4" s="1" t="s">
        <v>3</v>
      </c>
      <c r="Q4" s="1" t="s">
        <v>4</v>
      </c>
      <c r="R4" s="1" t="s">
        <v>5</v>
      </c>
      <c r="S4" s="1" t="s">
        <v>11</v>
      </c>
      <c r="T4" s="1" t="s">
        <v>7</v>
      </c>
      <c r="U4" s="1" t="s">
        <v>40</v>
      </c>
      <c r="V4" s="1" t="s">
        <v>6</v>
      </c>
      <c r="W4" s="1" t="s">
        <v>41</v>
      </c>
      <c r="X4" s="1" t="s">
        <v>8</v>
      </c>
      <c r="Y4" s="1" t="s">
        <v>13</v>
      </c>
      <c r="Z4" s="1" t="s">
        <v>43</v>
      </c>
      <c r="AA4" s="1" t="s">
        <v>42</v>
      </c>
    </row>
    <row r="5" spans="1:27">
      <c r="A5" s="55" t="s">
        <v>79</v>
      </c>
      <c r="B5" s="58" t="s">
        <v>103</v>
      </c>
      <c r="C5" s="57">
        <v>3.5</v>
      </c>
      <c r="D5" s="57">
        <v>4.8</v>
      </c>
      <c r="E5" s="57">
        <v>25</v>
      </c>
      <c r="F5" s="57">
        <v>173.1</v>
      </c>
      <c r="G5" s="57">
        <v>0.98</v>
      </c>
      <c r="H5" s="57">
        <v>24</v>
      </c>
      <c r="I5" s="57">
        <v>0.08</v>
      </c>
      <c r="J5" s="57">
        <v>7.4999999999999997E-2</v>
      </c>
      <c r="K5" s="57">
        <v>102</v>
      </c>
      <c r="L5" s="57">
        <v>0.38</v>
      </c>
      <c r="M5" s="57">
        <v>36</v>
      </c>
      <c r="N5" s="57">
        <v>140.25</v>
      </c>
      <c r="O5" s="5" t="s">
        <v>20</v>
      </c>
      <c r="P5" s="11">
        <v>7.44</v>
      </c>
      <c r="Q5" s="11">
        <v>7.48</v>
      </c>
      <c r="R5" s="11">
        <v>36.5</v>
      </c>
      <c r="S5" s="11">
        <v>243</v>
      </c>
      <c r="T5" s="11">
        <v>1.34</v>
      </c>
      <c r="U5" s="11">
        <v>32.4</v>
      </c>
      <c r="V5" s="11">
        <v>0.14399999999999999</v>
      </c>
      <c r="W5" s="11">
        <v>0.1</v>
      </c>
      <c r="X5" s="11">
        <v>136.19999999999999</v>
      </c>
      <c r="Y5" s="11">
        <v>0.5</v>
      </c>
      <c r="Z5" s="11">
        <v>47.8</v>
      </c>
      <c r="AA5" s="11">
        <v>187</v>
      </c>
    </row>
    <row r="6" spans="1:27" ht="18.75" customHeight="1">
      <c r="A6" s="59" t="s">
        <v>80</v>
      </c>
      <c r="B6" s="27">
        <v>70</v>
      </c>
      <c r="C6" s="57">
        <v>4.5</v>
      </c>
      <c r="D6" s="57">
        <v>7.1</v>
      </c>
      <c r="E6" s="57">
        <v>10.5</v>
      </c>
      <c r="F6" s="57">
        <v>94.66</v>
      </c>
      <c r="G6" s="57">
        <v>0</v>
      </c>
      <c r="H6" s="57">
        <v>0</v>
      </c>
      <c r="I6" s="57">
        <v>0</v>
      </c>
      <c r="J6" s="57">
        <v>0</v>
      </c>
      <c r="K6" s="57">
        <v>10.34</v>
      </c>
      <c r="L6" s="57">
        <v>0.65</v>
      </c>
      <c r="M6" s="57">
        <v>5.71</v>
      </c>
      <c r="N6" s="57">
        <v>53.09</v>
      </c>
      <c r="O6" s="27">
        <v>70</v>
      </c>
      <c r="P6" s="57">
        <v>5.0599999999999996</v>
      </c>
      <c r="Q6" s="57">
        <v>8.08</v>
      </c>
      <c r="R6" s="57">
        <v>5.82</v>
      </c>
      <c r="S6" s="57">
        <v>94.66</v>
      </c>
      <c r="T6" s="57">
        <v>0</v>
      </c>
      <c r="U6" s="57">
        <v>0</v>
      </c>
      <c r="V6" s="57">
        <v>0</v>
      </c>
      <c r="W6" s="57">
        <v>0</v>
      </c>
      <c r="X6" s="57">
        <v>10.34</v>
      </c>
      <c r="Y6" s="57">
        <v>0.65</v>
      </c>
      <c r="Z6" s="57">
        <v>5.71</v>
      </c>
      <c r="AA6" s="57">
        <v>53.09</v>
      </c>
    </row>
    <row r="7" spans="1:27">
      <c r="A7" s="59" t="s">
        <v>22</v>
      </c>
      <c r="B7" s="58" t="s">
        <v>45</v>
      </c>
      <c r="C7" s="63">
        <v>0.1</v>
      </c>
      <c r="D7" s="63">
        <v>0</v>
      </c>
      <c r="E7" s="63">
        <v>15.2</v>
      </c>
      <c r="F7" s="63">
        <v>61</v>
      </c>
      <c r="G7" s="63">
        <v>2.8</v>
      </c>
      <c r="H7" s="63">
        <v>0</v>
      </c>
      <c r="I7" s="63">
        <v>0</v>
      </c>
      <c r="J7" s="63">
        <v>0</v>
      </c>
      <c r="K7" s="63">
        <v>13.06</v>
      </c>
      <c r="L7" s="63">
        <v>0</v>
      </c>
      <c r="M7" s="63">
        <v>1.55</v>
      </c>
      <c r="N7" s="63">
        <v>2.89</v>
      </c>
      <c r="O7" s="58" t="s">
        <v>45</v>
      </c>
      <c r="P7" s="63">
        <v>0.1</v>
      </c>
      <c r="Q7" s="63">
        <v>0</v>
      </c>
      <c r="R7" s="63">
        <v>15.2</v>
      </c>
      <c r="S7" s="63">
        <v>61</v>
      </c>
      <c r="T7" s="63">
        <v>2.8</v>
      </c>
      <c r="U7" s="63">
        <v>0</v>
      </c>
      <c r="V7" s="63">
        <v>0</v>
      </c>
      <c r="W7" s="63">
        <v>0</v>
      </c>
      <c r="X7" s="63">
        <v>13.06</v>
      </c>
      <c r="Y7" s="63">
        <v>0</v>
      </c>
      <c r="Z7" s="63">
        <v>1.55</v>
      </c>
      <c r="AA7" s="63">
        <v>2.89</v>
      </c>
    </row>
    <row r="8" spans="1:27">
      <c r="A8" s="59" t="s">
        <v>19</v>
      </c>
      <c r="B8" s="58">
        <v>40</v>
      </c>
      <c r="C8" s="63">
        <v>3</v>
      </c>
      <c r="D8" s="63">
        <v>0.3</v>
      </c>
      <c r="E8" s="63">
        <v>20</v>
      </c>
      <c r="F8" s="63">
        <v>94</v>
      </c>
      <c r="G8" s="63">
        <v>0</v>
      </c>
      <c r="H8" s="63">
        <v>0</v>
      </c>
      <c r="I8" s="63">
        <v>4.3999999999999997E-2</v>
      </c>
      <c r="J8" s="63">
        <v>0.44</v>
      </c>
      <c r="K8" s="63">
        <v>8</v>
      </c>
      <c r="L8" s="63">
        <v>0.4</v>
      </c>
      <c r="M8" s="63">
        <v>14</v>
      </c>
      <c r="N8" s="63">
        <v>30</v>
      </c>
      <c r="O8" s="58">
        <v>50</v>
      </c>
      <c r="P8" s="63">
        <v>3.8</v>
      </c>
      <c r="Q8" s="63">
        <v>0.4</v>
      </c>
      <c r="R8" s="63">
        <v>24.6</v>
      </c>
      <c r="S8" s="63">
        <v>117.5</v>
      </c>
      <c r="T8" s="63">
        <v>0</v>
      </c>
      <c r="U8" s="63">
        <v>0</v>
      </c>
      <c r="V8" s="63">
        <v>5.5E-2</v>
      </c>
      <c r="W8" s="63">
        <v>0</v>
      </c>
      <c r="X8" s="63">
        <v>10</v>
      </c>
      <c r="Y8" s="63">
        <v>0.55000000000000004</v>
      </c>
      <c r="Z8" s="63">
        <v>17</v>
      </c>
      <c r="AA8" s="63">
        <v>38</v>
      </c>
    </row>
    <row r="9" spans="1:27">
      <c r="A9" s="3" t="s">
        <v>52</v>
      </c>
      <c r="B9" s="16">
        <v>20</v>
      </c>
      <c r="C9" s="11">
        <v>5.0999999999999996</v>
      </c>
      <c r="D9" s="11">
        <v>5.2</v>
      </c>
      <c r="E9" s="11">
        <v>0</v>
      </c>
      <c r="F9" s="11">
        <v>68.599999999999994</v>
      </c>
      <c r="G9" s="11">
        <v>0.1</v>
      </c>
      <c r="H9" s="11">
        <v>25</v>
      </c>
      <c r="I9" s="11">
        <v>0</v>
      </c>
      <c r="J9" s="11">
        <v>0</v>
      </c>
      <c r="K9" s="11">
        <v>180</v>
      </c>
      <c r="L9" s="11">
        <v>0.2</v>
      </c>
      <c r="M9" s="11">
        <v>9</v>
      </c>
      <c r="N9" s="11">
        <v>113</v>
      </c>
      <c r="O9" s="16">
        <v>20</v>
      </c>
      <c r="P9" s="11">
        <v>5.0999999999999996</v>
      </c>
      <c r="Q9" s="11">
        <v>5.2</v>
      </c>
      <c r="R9" s="11">
        <v>0</v>
      </c>
      <c r="S9" s="11">
        <v>68.599999999999994</v>
      </c>
      <c r="T9" s="11">
        <v>0.1</v>
      </c>
      <c r="U9" s="11">
        <v>25</v>
      </c>
      <c r="V9" s="11">
        <v>0</v>
      </c>
      <c r="W9" s="11">
        <v>0</v>
      </c>
      <c r="X9" s="11">
        <v>180</v>
      </c>
      <c r="Y9" s="11">
        <v>0.2</v>
      </c>
      <c r="Z9" s="11">
        <v>9</v>
      </c>
      <c r="AA9" s="11">
        <v>113</v>
      </c>
    </row>
    <row r="10" spans="1:27">
      <c r="A10" s="3" t="s">
        <v>55</v>
      </c>
      <c r="B10" s="5">
        <v>200</v>
      </c>
      <c r="C10" s="11">
        <v>0.8</v>
      </c>
      <c r="D10" s="11">
        <v>0.1</v>
      </c>
      <c r="E10" s="11">
        <v>20.6</v>
      </c>
      <c r="F10" s="11">
        <v>94</v>
      </c>
      <c r="G10" s="11">
        <v>10</v>
      </c>
      <c r="H10" s="11">
        <v>0</v>
      </c>
      <c r="I10" s="11">
        <v>0.04</v>
      </c>
      <c r="J10" s="11">
        <v>0</v>
      </c>
      <c r="K10" s="11">
        <v>38</v>
      </c>
      <c r="L10" s="11">
        <v>4.5999999999999996</v>
      </c>
      <c r="M10" s="11">
        <v>18</v>
      </c>
      <c r="N10" s="11">
        <v>22</v>
      </c>
      <c r="O10" s="5">
        <v>200</v>
      </c>
      <c r="P10" s="11">
        <v>0.8</v>
      </c>
      <c r="Q10" s="11">
        <v>0.1</v>
      </c>
      <c r="R10" s="11">
        <v>20.6</v>
      </c>
      <c r="S10" s="11">
        <v>94</v>
      </c>
      <c r="T10" s="11">
        <v>10</v>
      </c>
      <c r="U10" s="11">
        <v>0</v>
      </c>
      <c r="V10" s="11">
        <v>0.04</v>
      </c>
      <c r="W10" s="11">
        <v>0</v>
      </c>
      <c r="X10" s="11">
        <v>38</v>
      </c>
      <c r="Y10" s="11">
        <v>4.5999999999999996</v>
      </c>
      <c r="Z10" s="11">
        <v>18</v>
      </c>
      <c r="AA10" s="11">
        <v>22</v>
      </c>
    </row>
    <row r="11" spans="1:27">
      <c r="A11" s="3" t="s">
        <v>94</v>
      </c>
      <c r="B11" s="66">
        <v>20</v>
      </c>
      <c r="C11" s="11">
        <v>0.91200000000000003</v>
      </c>
      <c r="D11" s="11">
        <v>1.43</v>
      </c>
      <c r="E11" s="11">
        <v>10.502000000000001</v>
      </c>
      <c r="F11" s="11">
        <v>58.54</v>
      </c>
      <c r="G11" s="11">
        <v>0.17399999999999999</v>
      </c>
      <c r="H11" s="11">
        <v>1.7999999999999999E-2</v>
      </c>
      <c r="I11" s="11">
        <v>0.01</v>
      </c>
      <c r="J11" s="11">
        <v>3.8180000000000001</v>
      </c>
      <c r="K11" s="11">
        <v>0.25</v>
      </c>
      <c r="L11" s="7">
        <v>0</v>
      </c>
      <c r="M11" s="7">
        <v>0</v>
      </c>
      <c r="N11" s="7">
        <v>0</v>
      </c>
      <c r="O11" s="66">
        <v>20</v>
      </c>
      <c r="P11" s="11">
        <v>0.91200000000000003</v>
      </c>
      <c r="Q11" s="11">
        <v>1.43</v>
      </c>
      <c r="R11" s="11">
        <v>10.502000000000001</v>
      </c>
      <c r="S11" s="11">
        <v>58.54</v>
      </c>
      <c r="T11" s="11">
        <v>0.17399999999999999</v>
      </c>
      <c r="U11" s="11">
        <v>1.7999999999999999E-2</v>
      </c>
      <c r="V11" s="11">
        <v>0.01</v>
      </c>
      <c r="W11" s="11">
        <v>3.8180000000000001</v>
      </c>
      <c r="X11" s="11">
        <v>0.25</v>
      </c>
      <c r="Y11" s="7">
        <v>0</v>
      </c>
      <c r="Z11" s="7">
        <v>0</v>
      </c>
      <c r="AA11" s="7">
        <v>0</v>
      </c>
    </row>
    <row r="12" spans="1:27">
      <c r="A12" s="3"/>
      <c r="B12" s="6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6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>
      <c r="A13" s="9" t="s">
        <v>16</v>
      </c>
      <c r="B13" s="5"/>
      <c r="C13" s="17">
        <f>C5+C6+C7+C8+C9+C10+C11</f>
        <v>17.911999999999999</v>
      </c>
      <c r="D13" s="17">
        <f t="shared" ref="D13:N13" si="0">D5+D6+D7+D8+D9+D10+D11</f>
        <v>18.93</v>
      </c>
      <c r="E13" s="17">
        <f t="shared" si="0"/>
        <v>101.80200000000001</v>
      </c>
      <c r="F13" s="17">
        <f t="shared" si="0"/>
        <v>643.9</v>
      </c>
      <c r="G13" s="17">
        <f t="shared" si="0"/>
        <v>14.053999999999998</v>
      </c>
      <c r="H13" s="17">
        <f t="shared" si="0"/>
        <v>49.018000000000001</v>
      </c>
      <c r="I13" s="17">
        <f t="shared" si="0"/>
        <v>0.17400000000000002</v>
      </c>
      <c r="J13" s="17">
        <f t="shared" si="0"/>
        <v>4.3330000000000002</v>
      </c>
      <c r="K13" s="17">
        <f t="shared" si="0"/>
        <v>351.65</v>
      </c>
      <c r="L13" s="17">
        <f t="shared" si="0"/>
        <v>6.2299999999999995</v>
      </c>
      <c r="M13" s="17">
        <f t="shared" si="0"/>
        <v>84.259999999999991</v>
      </c>
      <c r="N13" s="17">
        <f t="shared" si="0"/>
        <v>361.23</v>
      </c>
      <c r="O13" s="21"/>
      <c r="P13" s="18">
        <f>P5+P6+P7+P8+P9+P10+P11+P12</f>
        <v>23.212</v>
      </c>
      <c r="Q13" s="18">
        <f t="shared" ref="Q13:AA13" si="1">Q5+Q6+Q7+Q8+Q9+Q10+Q11+Q12</f>
        <v>22.69</v>
      </c>
      <c r="R13" s="18">
        <f t="shared" si="1"/>
        <v>113.22199999999999</v>
      </c>
      <c r="S13" s="18">
        <f t="shared" si="1"/>
        <v>737.3</v>
      </c>
      <c r="T13" s="18">
        <f t="shared" si="1"/>
        <v>14.413999999999998</v>
      </c>
      <c r="U13" s="18">
        <f t="shared" si="1"/>
        <v>57.417999999999999</v>
      </c>
      <c r="V13" s="18">
        <f t="shared" si="1"/>
        <v>0.249</v>
      </c>
      <c r="W13" s="18">
        <f t="shared" si="1"/>
        <v>3.9180000000000001</v>
      </c>
      <c r="X13" s="18">
        <f t="shared" si="1"/>
        <v>387.85</v>
      </c>
      <c r="Y13" s="18">
        <f t="shared" si="1"/>
        <v>6.5</v>
      </c>
      <c r="Z13" s="18">
        <f t="shared" si="1"/>
        <v>99.06</v>
      </c>
      <c r="AA13" s="18">
        <f t="shared" si="1"/>
        <v>415.98</v>
      </c>
    </row>
    <row r="14" spans="1:27">
      <c r="A14" s="6" t="s">
        <v>9</v>
      </c>
      <c r="B14" s="8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/>
      <c r="P14" s="7"/>
      <c r="Q14" s="7"/>
      <c r="R14" s="7"/>
      <c r="S14" s="7"/>
      <c r="T14" s="7"/>
      <c r="U14" s="7"/>
      <c r="V14" s="14"/>
      <c r="W14" s="14"/>
      <c r="X14" s="14"/>
      <c r="Y14" s="14"/>
      <c r="Z14" s="14"/>
      <c r="AA14" s="14"/>
    </row>
    <row r="15" spans="1:27" ht="22.5" customHeight="1">
      <c r="A15" s="7" t="s">
        <v>117</v>
      </c>
      <c r="B15" s="16">
        <v>70</v>
      </c>
      <c r="C15" s="11">
        <f>P15/O15*B15</f>
        <v>1.2600000000000002</v>
      </c>
      <c r="D15" s="11">
        <f t="shared" ref="D15:N15" si="2">Q15/P15*C15</f>
        <v>3.6400000000000006</v>
      </c>
      <c r="E15" s="11">
        <f t="shared" si="2"/>
        <v>2.4500000000000002</v>
      </c>
      <c r="F15" s="11">
        <v>56.06</v>
      </c>
      <c r="G15" s="11">
        <f t="shared" si="2"/>
        <v>8.8009088145896666</v>
      </c>
      <c r="H15" s="11">
        <f t="shared" si="2"/>
        <v>8.5197568389057773E-2</v>
      </c>
      <c r="I15" s="11">
        <f t="shared" si="2"/>
        <v>5.1118541033434661E-2</v>
      </c>
      <c r="J15" s="11">
        <f t="shared" si="2"/>
        <v>1.7380303951367786</v>
      </c>
      <c r="K15" s="11">
        <f t="shared" si="2"/>
        <v>32.460273556231009</v>
      </c>
      <c r="L15" s="11">
        <f t="shared" si="2"/>
        <v>0.38338905775075993</v>
      </c>
      <c r="M15" s="11">
        <f t="shared" si="2"/>
        <v>19.527282674772042</v>
      </c>
      <c r="N15" s="11">
        <f t="shared" si="2"/>
        <v>39.685027355623106</v>
      </c>
      <c r="O15" s="16">
        <v>100</v>
      </c>
      <c r="P15" s="11">
        <v>1.8</v>
      </c>
      <c r="Q15" s="11">
        <v>5.2</v>
      </c>
      <c r="R15" s="11">
        <v>3.5</v>
      </c>
      <c r="S15" s="11">
        <v>65.8</v>
      </c>
      <c r="T15" s="11">
        <v>10.33</v>
      </c>
      <c r="U15" s="11">
        <v>0.1</v>
      </c>
      <c r="V15" s="11">
        <v>0.06</v>
      </c>
      <c r="W15" s="11">
        <v>2.04</v>
      </c>
      <c r="X15" s="11">
        <v>38.1</v>
      </c>
      <c r="Y15" s="11">
        <v>0.45</v>
      </c>
      <c r="Z15" s="11">
        <v>22.92</v>
      </c>
      <c r="AA15" s="11">
        <v>46.58</v>
      </c>
    </row>
    <row r="16" spans="1:27" ht="36.75" customHeight="1">
      <c r="A16" s="53" t="s">
        <v>104</v>
      </c>
      <c r="B16" s="43" t="s">
        <v>105</v>
      </c>
      <c r="C16" s="33">
        <v>3.96</v>
      </c>
      <c r="D16" s="33">
        <v>6.4</v>
      </c>
      <c r="E16" s="33">
        <v>18.899999999999999</v>
      </c>
      <c r="F16" s="33">
        <v>185</v>
      </c>
      <c r="G16" s="33">
        <v>7.44</v>
      </c>
      <c r="H16" s="33">
        <v>7.0000000000000007E-2</v>
      </c>
      <c r="I16" s="33">
        <v>0.03</v>
      </c>
      <c r="J16" s="33">
        <v>1.84</v>
      </c>
      <c r="K16" s="33">
        <v>24.84</v>
      </c>
      <c r="L16" s="33">
        <v>1.58</v>
      </c>
      <c r="M16" s="33">
        <v>28.52</v>
      </c>
      <c r="N16" s="33">
        <v>104.83</v>
      </c>
      <c r="O16" s="43" t="s">
        <v>106</v>
      </c>
      <c r="P16" s="33">
        <v>4.32</v>
      </c>
      <c r="Q16" s="33">
        <v>7.14</v>
      </c>
      <c r="R16" s="33">
        <v>8.08</v>
      </c>
      <c r="S16" s="33">
        <v>117.28</v>
      </c>
      <c r="T16" s="33">
        <v>8.27</v>
      </c>
      <c r="U16" s="33">
        <v>8.0000000000000002E-3</v>
      </c>
      <c r="V16" s="33">
        <v>0.03</v>
      </c>
      <c r="W16" s="33">
        <v>2.04</v>
      </c>
      <c r="X16" s="33">
        <v>27.6</v>
      </c>
      <c r="Y16" s="33">
        <v>1.76</v>
      </c>
      <c r="Z16" s="33">
        <v>31.68</v>
      </c>
      <c r="AA16" s="33">
        <v>116.8</v>
      </c>
    </row>
    <row r="17" spans="1:27" ht="27.75" customHeight="1">
      <c r="A17" s="39" t="s">
        <v>125</v>
      </c>
      <c r="B17" s="64" t="s">
        <v>107</v>
      </c>
      <c r="C17" s="11">
        <v>7.8</v>
      </c>
      <c r="D17" s="11">
        <v>8.6</v>
      </c>
      <c r="E17" s="11">
        <v>2.77</v>
      </c>
      <c r="F17" s="11">
        <v>208.6</v>
      </c>
      <c r="G17" s="11">
        <v>3.31</v>
      </c>
      <c r="H17" s="11">
        <v>31.44</v>
      </c>
      <c r="I17" s="11">
        <v>0.223</v>
      </c>
      <c r="J17" s="11">
        <v>0</v>
      </c>
      <c r="K17" s="11">
        <v>44.7</v>
      </c>
      <c r="L17" s="11">
        <v>1.31</v>
      </c>
      <c r="M17" s="11">
        <v>6.72</v>
      </c>
      <c r="N17" s="11">
        <v>77.02</v>
      </c>
      <c r="O17" s="64" t="s">
        <v>107</v>
      </c>
      <c r="P17" s="11">
        <f>P24</f>
        <v>0</v>
      </c>
      <c r="Q17" s="11">
        <v>12</v>
      </c>
      <c r="R17" s="11">
        <v>2.77</v>
      </c>
      <c r="S17" s="11">
        <v>171.6</v>
      </c>
      <c r="T17" s="11">
        <v>3.31</v>
      </c>
      <c r="U17" s="11">
        <v>31.44</v>
      </c>
      <c r="V17" s="11">
        <v>0.223</v>
      </c>
      <c r="W17" s="11">
        <v>0</v>
      </c>
      <c r="X17" s="11">
        <v>44.7</v>
      </c>
      <c r="Y17" s="11">
        <v>1.31</v>
      </c>
      <c r="Z17" s="11">
        <v>6.72</v>
      </c>
      <c r="AA17" s="11">
        <v>77.02</v>
      </c>
    </row>
    <row r="18" spans="1:27" ht="18.75" customHeight="1">
      <c r="A18" s="7" t="s">
        <v>27</v>
      </c>
      <c r="B18" s="22">
        <v>150</v>
      </c>
      <c r="C18" s="11">
        <v>5.69</v>
      </c>
      <c r="D18" s="11">
        <v>6.24</v>
      </c>
      <c r="E18" s="11">
        <v>29.09</v>
      </c>
      <c r="F18" s="11">
        <v>195.39</v>
      </c>
      <c r="G18" s="11">
        <v>1.4999999999999999E-2</v>
      </c>
      <c r="H18" s="11">
        <v>0</v>
      </c>
      <c r="I18" s="11">
        <v>5.7000000000000002E-2</v>
      </c>
      <c r="J18" s="11">
        <v>0.9</v>
      </c>
      <c r="K18" s="11">
        <v>5.7</v>
      </c>
      <c r="L18" s="11">
        <v>0.78</v>
      </c>
      <c r="M18" s="11">
        <v>17.3</v>
      </c>
      <c r="N18" s="11">
        <v>47.1</v>
      </c>
      <c r="O18" s="22">
        <v>200</v>
      </c>
      <c r="P18" s="11">
        <v>5.69</v>
      </c>
      <c r="Q18" s="11">
        <v>6.24</v>
      </c>
      <c r="R18" s="11">
        <v>29.09</v>
      </c>
      <c r="S18" s="11">
        <v>195.39</v>
      </c>
      <c r="T18" s="11">
        <v>1.4999999999999999E-2</v>
      </c>
      <c r="U18" s="11">
        <v>0</v>
      </c>
      <c r="V18" s="11">
        <v>5.7000000000000002E-2</v>
      </c>
      <c r="W18" s="11">
        <v>0.9</v>
      </c>
      <c r="X18" s="11">
        <v>5.7</v>
      </c>
      <c r="Y18" s="11">
        <v>0.78</v>
      </c>
      <c r="Z18" s="11">
        <v>17.3</v>
      </c>
      <c r="AA18" s="11">
        <v>47.1</v>
      </c>
    </row>
    <row r="19" spans="1:27">
      <c r="A19" s="7" t="s">
        <v>90</v>
      </c>
      <c r="B19" s="8">
        <v>180</v>
      </c>
      <c r="C19" s="11">
        <v>0.54</v>
      </c>
      <c r="D19" s="11">
        <v>0</v>
      </c>
      <c r="E19" s="11">
        <v>18.899999999999999</v>
      </c>
      <c r="F19" s="11">
        <v>42.18</v>
      </c>
      <c r="G19" s="11">
        <v>5.4</v>
      </c>
      <c r="H19" s="11">
        <v>0</v>
      </c>
      <c r="I19" s="11">
        <v>1.7999999999999999E-2</v>
      </c>
      <c r="J19" s="11">
        <v>0.31</v>
      </c>
      <c r="K19" s="11">
        <v>10.08</v>
      </c>
      <c r="L19" s="11">
        <v>0.441</v>
      </c>
      <c r="M19" s="11">
        <v>2.7</v>
      </c>
      <c r="N19" s="11">
        <v>2.81</v>
      </c>
      <c r="O19" s="8">
        <v>180</v>
      </c>
      <c r="P19" s="11">
        <v>0.54</v>
      </c>
      <c r="Q19" s="11">
        <v>0</v>
      </c>
      <c r="R19" s="11">
        <v>18.899999999999999</v>
      </c>
      <c r="S19" s="11">
        <v>42.18</v>
      </c>
      <c r="T19" s="11">
        <v>5.4</v>
      </c>
      <c r="U19" s="11">
        <v>0</v>
      </c>
      <c r="V19" s="11">
        <v>1.7999999999999999E-2</v>
      </c>
      <c r="W19" s="11">
        <v>0.31</v>
      </c>
      <c r="X19" s="11">
        <v>10.08</v>
      </c>
      <c r="Y19" s="11">
        <v>0.441</v>
      </c>
      <c r="Z19" s="11">
        <v>2.7</v>
      </c>
      <c r="AA19" s="11">
        <v>2.81</v>
      </c>
    </row>
    <row r="20" spans="1:27">
      <c r="A20" s="3" t="s">
        <v>19</v>
      </c>
      <c r="B20" s="5">
        <v>40</v>
      </c>
      <c r="C20" s="13">
        <v>3</v>
      </c>
      <c r="D20" s="13">
        <v>0.3</v>
      </c>
      <c r="E20" s="13">
        <v>20</v>
      </c>
      <c r="F20" s="13">
        <v>94</v>
      </c>
      <c r="G20" s="13">
        <v>0</v>
      </c>
      <c r="H20" s="13">
        <v>0</v>
      </c>
      <c r="I20" s="13">
        <v>4.3999999999999997E-2</v>
      </c>
      <c r="J20" s="13">
        <v>0</v>
      </c>
      <c r="K20" s="13">
        <v>8</v>
      </c>
      <c r="L20" s="13">
        <v>0.4</v>
      </c>
      <c r="M20" s="13">
        <v>13.6</v>
      </c>
      <c r="N20" s="13">
        <v>30.4</v>
      </c>
      <c r="O20" s="8">
        <v>40</v>
      </c>
      <c r="P20" s="7">
        <v>2.6</v>
      </c>
      <c r="Q20" s="7">
        <v>0.5</v>
      </c>
      <c r="R20" s="7">
        <v>14</v>
      </c>
      <c r="S20" s="7">
        <v>72.400000000000006</v>
      </c>
      <c r="T20" s="7">
        <v>0</v>
      </c>
      <c r="U20" s="7">
        <v>0</v>
      </c>
      <c r="V20" s="7">
        <v>0.1</v>
      </c>
      <c r="W20" s="7">
        <v>0</v>
      </c>
      <c r="X20" s="7">
        <v>14</v>
      </c>
      <c r="Y20" s="7">
        <v>1.6</v>
      </c>
      <c r="Z20" s="7">
        <v>13.6</v>
      </c>
      <c r="AA20" s="7">
        <v>30.4</v>
      </c>
    </row>
    <row r="21" spans="1:27">
      <c r="A21" s="7" t="s">
        <v>49</v>
      </c>
      <c r="B21" s="8">
        <v>20</v>
      </c>
      <c r="C21" s="7">
        <v>0.7</v>
      </c>
      <c r="D21" s="7">
        <v>0.1</v>
      </c>
      <c r="E21" s="7">
        <v>9.4</v>
      </c>
      <c r="F21" s="7">
        <v>41.3</v>
      </c>
      <c r="G21" s="7">
        <v>0</v>
      </c>
      <c r="H21" s="7">
        <v>0</v>
      </c>
      <c r="I21" s="7">
        <v>0.1</v>
      </c>
      <c r="J21" s="7">
        <v>0</v>
      </c>
      <c r="K21" s="7">
        <v>7</v>
      </c>
      <c r="L21" s="7">
        <v>0.8</v>
      </c>
      <c r="M21" s="7">
        <v>6.8</v>
      </c>
      <c r="N21" s="7">
        <v>15.2</v>
      </c>
      <c r="O21" s="8">
        <v>50</v>
      </c>
      <c r="P21" s="11">
        <v>3.3</v>
      </c>
      <c r="Q21" s="11">
        <v>0.6</v>
      </c>
      <c r="R21" s="11">
        <v>17</v>
      </c>
      <c r="S21" s="11">
        <v>90.5</v>
      </c>
      <c r="T21" s="11">
        <v>0</v>
      </c>
      <c r="U21" s="11">
        <v>0</v>
      </c>
      <c r="V21" s="11">
        <v>0.09</v>
      </c>
      <c r="W21" s="11">
        <v>0</v>
      </c>
      <c r="X21" s="11">
        <v>17.5</v>
      </c>
      <c r="Y21" s="11">
        <v>1.95</v>
      </c>
      <c r="Z21" s="11">
        <v>17</v>
      </c>
      <c r="AA21" s="11">
        <v>38</v>
      </c>
    </row>
    <row r="22" spans="1:27">
      <c r="A22" s="9" t="s">
        <v>16</v>
      </c>
      <c r="B22" s="8"/>
      <c r="C22" s="19">
        <f>SUM(C15:C21)</f>
        <v>22.95</v>
      </c>
      <c r="D22" s="19">
        <f t="shared" ref="D22:N22" si="3">SUM(D15:D21)</f>
        <v>25.280000000000005</v>
      </c>
      <c r="E22" s="19">
        <f t="shared" si="3"/>
        <v>101.50999999999999</v>
      </c>
      <c r="F22" s="19">
        <f t="shared" si="3"/>
        <v>822.52999999999986</v>
      </c>
      <c r="G22" s="19">
        <f t="shared" si="3"/>
        <v>24.965908814589667</v>
      </c>
      <c r="H22" s="19">
        <f t="shared" si="3"/>
        <v>31.595197568389057</v>
      </c>
      <c r="I22" s="19">
        <f t="shared" si="3"/>
        <v>0.52311854103343469</v>
      </c>
      <c r="J22" s="19">
        <f t="shared" si="3"/>
        <v>4.7880303951367784</v>
      </c>
      <c r="K22" s="19">
        <f t="shared" si="3"/>
        <v>132.78027355623101</v>
      </c>
      <c r="L22" s="19">
        <f t="shared" si="3"/>
        <v>5.6943890577507599</v>
      </c>
      <c r="M22" s="19">
        <f t="shared" si="3"/>
        <v>95.167282674772039</v>
      </c>
      <c r="N22" s="19">
        <f t="shared" si="3"/>
        <v>317.04502735562306</v>
      </c>
      <c r="O22" s="22"/>
      <c r="P22" s="20">
        <f t="shared" ref="P22:AA22" si="4">SUM(P15:P21)</f>
        <v>18.25</v>
      </c>
      <c r="Q22" s="20">
        <f t="shared" si="4"/>
        <v>31.68</v>
      </c>
      <c r="R22" s="20">
        <f t="shared" si="4"/>
        <v>93.34</v>
      </c>
      <c r="S22" s="20">
        <f t="shared" si="4"/>
        <v>755.14999999999986</v>
      </c>
      <c r="T22" s="20">
        <f t="shared" si="4"/>
        <v>27.325000000000003</v>
      </c>
      <c r="U22" s="20">
        <f t="shared" si="4"/>
        <v>31.548000000000002</v>
      </c>
      <c r="V22" s="20">
        <f t="shared" si="4"/>
        <v>0.57799999999999996</v>
      </c>
      <c r="W22" s="20">
        <f t="shared" si="4"/>
        <v>5.29</v>
      </c>
      <c r="X22" s="20">
        <f t="shared" si="4"/>
        <v>157.68</v>
      </c>
      <c r="Y22" s="20">
        <f t="shared" si="4"/>
        <v>8.2909999999999986</v>
      </c>
      <c r="Z22" s="20">
        <f t="shared" si="4"/>
        <v>111.92</v>
      </c>
      <c r="AA22" s="20">
        <f t="shared" si="4"/>
        <v>358.71</v>
      </c>
    </row>
    <row r="23" spans="1:27">
      <c r="A23" s="1" t="s">
        <v>17</v>
      </c>
      <c r="B23" s="8"/>
      <c r="C23" s="40">
        <f t="shared" ref="C23:N23" si="5">C13+C22</f>
        <v>40.861999999999995</v>
      </c>
      <c r="D23" s="40">
        <f t="shared" si="5"/>
        <v>44.210000000000008</v>
      </c>
      <c r="E23" s="40">
        <f t="shared" si="5"/>
        <v>203.31200000000001</v>
      </c>
      <c r="F23" s="40">
        <f t="shared" si="5"/>
        <v>1466.4299999999998</v>
      </c>
      <c r="G23" s="40">
        <f t="shared" si="5"/>
        <v>39.01990881458967</v>
      </c>
      <c r="H23" s="40">
        <f t="shared" si="5"/>
        <v>80.613197568389054</v>
      </c>
      <c r="I23" s="40">
        <f t="shared" si="5"/>
        <v>0.69711854103343474</v>
      </c>
      <c r="J23" s="40">
        <f t="shared" si="5"/>
        <v>9.1210303951367777</v>
      </c>
      <c r="K23" s="40">
        <f t="shared" si="5"/>
        <v>484.43027355623099</v>
      </c>
      <c r="L23" s="40">
        <f t="shared" si="5"/>
        <v>11.924389057750759</v>
      </c>
      <c r="M23" s="40">
        <f t="shared" si="5"/>
        <v>179.42728267477202</v>
      </c>
      <c r="N23" s="40">
        <f t="shared" si="5"/>
        <v>678.27502735562302</v>
      </c>
      <c r="O23" s="40"/>
      <c r="P23" s="40">
        <f t="shared" ref="P23:AA23" si="6">P13+P22</f>
        <v>41.462000000000003</v>
      </c>
      <c r="Q23" s="40">
        <f t="shared" si="6"/>
        <v>54.370000000000005</v>
      </c>
      <c r="R23" s="40">
        <f t="shared" si="6"/>
        <v>206.56200000000001</v>
      </c>
      <c r="S23" s="40">
        <f t="shared" si="6"/>
        <v>1492.4499999999998</v>
      </c>
      <c r="T23" s="40">
        <f t="shared" si="6"/>
        <v>41.739000000000004</v>
      </c>
      <c r="U23" s="40">
        <f t="shared" si="6"/>
        <v>88.966000000000008</v>
      </c>
      <c r="V23" s="40">
        <f t="shared" si="6"/>
        <v>0.82699999999999996</v>
      </c>
      <c r="W23" s="40">
        <f t="shared" si="6"/>
        <v>9.2080000000000002</v>
      </c>
      <c r="X23" s="40">
        <f t="shared" si="6"/>
        <v>545.53</v>
      </c>
      <c r="Y23" s="40">
        <f t="shared" si="6"/>
        <v>14.790999999999999</v>
      </c>
      <c r="Z23" s="40">
        <f t="shared" si="6"/>
        <v>210.98000000000002</v>
      </c>
      <c r="AA23" s="40">
        <f t="shared" si="6"/>
        <v>774.69</v>
      </c>
    </row>
    <row r="24" spans="1:27">
      <c r="C24" s="31"/>
      <c r="D24" s="31"/>
      <c r="E24" s="31"/>
      <c r="F24" s="31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>
      <c r="B25" s="3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>
      <c r="B26" s="3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</sheetData>
  <mergeCells count="6">
    <mergeCell ref="X3:AA3"/>
    <mergeCell ref="C3:F3"/>
    <mergeCell ref="G3:J3"/>
    <mergeCell ref="K3:N3"/>
    <mergeCell ref="P3:S3"/>
    <mergeCell ref="T3:W3"/>
  </mergeCells>
  <pageMargins left="0.7" right="0.7" top="0.75" bottom="0.75" header="0.3" footer="0.3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4"/>
  <sheetViews>
    <sheetView workbookViewId="0">
      <selection activeCell="K29" sqref="K29"/>
    </sheetView>
  </sheetViews>
  <sheetFormatPr defaultRowHeight="15"/>
  <cols>
    <col min="1" max="1" width="31" customWidth="1"/>
    <col min="2" max="2" width="5.140625" customWidth="1"/>
    <col min="3" max="3" width="5.7109375" customWidth="1"/>
    <col min="4" max="5" width="3.42578125" customWidth="1"/>
    <col min="6" max="6" width="5.42578125" customWidth="1"/>
    <col min="7" max="12" width="3.42578125" customWidth="1"/>
    <col min="13" max="13" width="4" customWidth="1"/>
    <col min="14" max="14" width="4.140625" customWidth="1"/>
    <col min="15" max="15" width="5" customWidth="1"/>
    <col min="16" max="18" width="3.42578125" customWidth="1"/>
    <col min="19" max="19" width="5.28515625" customWidth="1"/>
    <col min="20" max="25" width="3.42578125" customWidth="1"/>
    <col min="26" max="26" width="3.85546875" customWidth="1"/>
    <col min="27" max="27" width="4.28515625" customWidth="1"/>
  </cols>
  <sheetData>
    <row r="1" spans="1:27">
      <c r="A1" s="24" t="s">
        <v>123</v>
      </c>
      <c r="B1" s="24"/>
      <c r="C1" s="15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>
      <c r="A2" s="25" t="s">
        <v>31</v>
      </c>
      <c r="B2" s="24"/>
      <c r="C2" s="15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7" ht="23.25">
      <c r="A3" s="1" t="s">
        <v>0</v>
      </c>
      <c r="B3" s="29" t="s">
        <v>38</v>
      </c>
      <c r="C3" s="78" t="s">
        <v>14</v>
      </c>
      <c r="D3" s="79"/>
      <c r="E3" s="79"/>
      <c r="F3" s="80"/>
      <c r="G3" s="81" t="s">
        <v>1</v>
      </c>
      <c r="H3" s="81"/>
      <c r="I3" s="81"/>
      <c r="J3" s="81"/>
      <c r="K3" s="81" t="s">
        <v>15</v>
      </c>
      <c r="L3" s="81"/>
      <c r="M3" s="81"/>
      <c r="N3" s="81"/>
      <c r="O3" s="29" t="s">
        <v>39</v>
      </c>
      <c r="P3" s="78" t="s">
        <v>14</v>
      </c>
      <c r="Q3" s="79"/>
      <c r="R3" s="79"/>
      <c r="S3" s="80"/>
      <c r="T3" s="81" t="s">
        <v>1</v>
      </c>
      <c r="U3" s="81"/>
      <c r="V3" s="81"/>
      <c r="W3" s="81"/>
      <c r="X3" s="81" t="s">
        <v>15</v>
      </c>
      <c r="Y3" s="81"/>
      <c r="Z3" s="81"/>
      <c r="AA3" s="81"/>
    </row>
    <row r="4" spans="1:27">
      <c r="A4" s="1" t="s">
        <v>2</v>
      </c>
      <c r="B4" s="1" t="s">
        <v>12</v>
      </c>
      <c r="C4" s="1" t="s">
        <v>3</v>
      </c>
      <c r="D4" s="1" t="s">
        <v>4</v>
      </c>
      <c r="E4" s="1" t="s">
        <v>5</v>
      </c>
      <c r="F4" s="1" t="s">
        <v>11</v>
      </c>
      <c r="G4" s="1" t="s">
        <v>7</v>
      </c>
      <c r="H4" s="1" t="s">
        <v>40</v>
      </c>
      <c r="I4" s="1" t="s">
        <v>6</v>
      </c>
      <c r="J4" s="1" t="s">
        <v>41</v>
      </c>
      <c r="K4" s="1" t="s">
        <v>8</v>
      </c>
      <c r="L4" s="1" t="s">
        <v>13</v>
      </c>
      <c r="M4" s="1" t="s">
        <v>43</v>
      </c>
      <c r="N4" s="1" t="s">
        <v>42</v>
      </c>
      <c r="O4" s="1" t="s">
        <v>12</v>
      </c>
      <c r="P4" s="1" t="s">
        <v>3</v>
      </c>
      <c r="Q4" s="1" t="s">
        <v>4</v>
      </c>
      <c r="R4" s="1" t="s">
        <v>5</v>
      </c>
      <c r="S4" s="1" t="s">
        <v>11</v>
      </c>
      <c r="T4" s="1" t="s">
        <v>7</v>
      </c>
      <c r="U4" s="1" t="s">
        <v>40</v>
      </c>
      <c r="V4" s="1" t="s">
        <v>6</v>
      </c>
      <c r="W4" s="1" t="s">
        <v>41</v>
      </c>
      <c r="X4" s="1" t="s">
        <v>8</v>
      </c>
      <c r="Y4" s="1" t="s">
        <v>13</v>
      </c>
      <c r="Z4" s="1" t="s">
        <v>43</v>
      </c>
      <c r="AA4" s="1" t="s">
        <v>42</v>
      </c>
    </row>
    <row r="5" spans="1:27">
      <c r="A5" s="39" t="s">
        <v>81</v>
      </c>
      <c r="B5" s="5" t="s">
        <v>20</v>
      </c>
      <c r="C5" s="11">
        <v>5.4</v>
      </c>
      <c r="D5" s="11">
        <v>3.8</v>
      </c>
      <c r="E5" s="11">
        <v>10.5</v>
      </c>
      <c r="F5" s="11">
        <v>116</v>
      </c>
      <c r="G5" s="11">
        <v>0.6</v>
      </c>
      <c r="H5" s="11">
        <v>24</v>
      </c>
      <c r="I5" s="11">
        <v>6.0000000000000001E-3</v>
      </c>
      <c r="J5" s="11">
        <v>0.4</v>
      </c>
      <c r="K5" s="11">
        <v>118</v>
      </c>
      <c r="L5" s="11">
        <v>0.4</v>
      </c>
      <c r="M5" s="11">
        <v>16</v>
      </c>
      <c r="N5" s="11">
        <v>100</v>
      </c>
      <c r="O5" s="5" t="s">
        <v>44</v>
      </c>
      <c r="P5" s="11">
        <f t="shared" ref="P5:AA5" si="0">C5/20*25</f>
        <v>6.75</v>
      </c>
      <c r="Q5" s="11">
        <f t="shared" si="0"/>
        <v>4.75</v>
      </c>
      <c r="R5" s="11">
        <f t="shared" si="0"/>
        <v>13.125</v>
      </c>
      <c r="S5" s="11">
        <f t="shared" si="0"/>
        <v>145</v>
      </c>
      <c r="T5" s="11">
        <f t="shared" si="0"/>
        <v>0.75</v>
      </c>
      <c r="U5" s="11">
        <f t="shared" si="0"/>
        <v>30</v>
      </c>
      <c r="V5" s="11">
        <f t="shared" si="0"/>
        <v>7.5000000000000006E-3</v>
      </c>
      <c r="W5" s="11">
        <f t="shared" si="0"/>
        <v>0.5</v>
      </c>
      <c r="X5" s="11">
        <f t="shared" si="0"/>
        <v>147.5</v>
      </c>
      <c r="Y5" s="11">
        <f t="shared" si="0"/>
        <v>0.5</v>
      </c>
      <c r="Z5" s="11">
        <f t="shared" si="0"/>
        <v>20</v>
      </c>
      <c r="AA5" s="11">
        <f t="shared" si="0"/>
        <v>125</v>
      </c>
    </row>
    <row r="6" spans="1:27" ht="24" customHeight="1">
      <c r="A6" s="3" t="s">
        <v>73</v>
      </c>
      <c r="B6" s="8">
        <v>50</v>
      </c>
      <c r="C6" s="11">
        <v>5.2</v>
      </c>
      <c r="D6" s="11">
        <v>2.6</v>
      </c>
      <c r="E6" s="11">
        <v>28</v>
      </c>
      <c r="F6" s="11">
        <v>135</v>
      </c>
      <c r="G6" s="11">
        <v>0</v>
      </c>
      <c r="H6" s="11">
        <v>0.03</v>
      </c>
      <c r="I6" s="11">
        <v>0.03</v>
      </c>
      <c r="J6" s="11">
        <v>13</v>
      </c>
      <c r="K6" s="11">
        <v>0.3</v>
      </c>
      <c r="L6" s="22">
        <v>0</v>
      </c>
      <c r="M6" s="11">
        <v>0</v>
      </c>
      <c r="N6" s="11">
        <v>0</v>
      </c>
      <c r="O6" s="22">
        <v>50</v>
      </c>
      <c r="P6" s="11">
        <v>5.2</v>
      </c>
      <c r="Q6" s="11">
        <v>2.6</v>
      </c>
      <c r="R6" s="11">
        <v>38.4</v>
      </c>
      <c r="S6" s="11">
        <v>229</v>
      </c>
      <c r="T6" s="11">
        <v>0</v>
      </c>
      <c r="U6" s="11">
        <v>0.03</v>
      </c>
      <c r="V6" s="11">
        <v>0.03</v>
      </c>
      <c r="W6" s="11">
        <v>13</v>
      </c>
      <c r="X6" s="11">
        <v>0.3</v>
      </c>
      <c r="Y6" s="11">
        <v>0</v>
      </c>
      <c r="Z6" s="11">
        <v>0</v>
      </c>
      <c r="AA6" s="11">
        <v>0</v>
      </c>
    </row>
    <row r="7" spans="1:27">
      <c r="A7" s="3" t="s">
        <v>53</v>
      </c>
      <c r="B7" s="16">
        <v>200</v>
      </c>
      <c r="C7" s="11">
        <v>4.8499999999999996</v>
      </c>
      <c r="D7" s="11">
        <v>5.04</v>
      </c>
      <c r="E7" s="11">
        <v>26.35</v>
      </c>
      <c r="F7" s="11">
        <v>153.6</v>
      </c>
      <c r="G7" s="11">
        <v>0.32</v>
      </c>
      <c r="H7" s="11">
        <v>0.02</v>
      </c>
      <c r="I7" s="11">
        <v>0.03</v>
      </c>
      <c r="J7" s="11">
        <v>0.02</v>
      </c>
      <c r="K7" s="11">
        <v>131.72</v>
      </c>
      <c r="L7" s="11">
        <v>0.66</v>
      </c>
      <c r="M7" s="11">
        <v>17.02</v>
      </c>
      <c r="N7" s="11">
        <v>122.34</v>
      </c>
      <c r="O7" s="16">
        <v>200</v>
      </c>
      <c r="P7" s="11">
        <v>4.8499999999999996</v>
      </c>
      <c r="Q7" s="11">
        <v>5.04</v>
      </c>
      <c r="R7" s="11">
        <v>26.35</v>
      </c>
      <c r="S7" s="11">
        <v>173.1</v>
      </c>
      <c r="T7" s="11">
        <v>0.32</v>
      </c>
      <c r="U7" s="11">
        <v>0.02</v>
      </c>
      <c r="V7" s="11">
        <v>0.03</v>
      </c>
      <c r="W7" s="11">
        <v>0.02</v>
      </c>
      <c r="X7" s="11">
        <v>131.72</v>
      </c>
      <c r="Y7" s="11">
        <v>0.66</v>
      </c>
      <c r="Z7" s="11">
        <v>17.02</v>
      </c>
      <c r="AA7" s="11">
        <v>122.34</v>
      </c>
    </row>
    <row r="8" spans="1:27">
      <c r="A8" s="3" t="s">
        <v>18</v>
      </c>
      <c r="B8" s="16">
        <v>10</v>
      </c>
      <c r="C8" s="11">
        <v>0.05</v>
      </c>
      <c r="D8" s="11">
        <v>8.1999999999999993</v>
      </c>
      <c r="E8" s="11">
        <v>0.08</v>
      </c>
      <c r="F8" s="11">
        <v>74.8</v>
      </c>
      <c r="G8" s="11">
        <v>0</v>
      </c>
      <c r="H8" s="11">
        <v>34</v>
      </c>
      <c r="I8" s="11">
        <v>0</v>
      </c>
      <c r="J8" s="11">
        <v>0</v>
      </c>
      <c r="K8" s="11">
        <v>1.2</v>
      </c>
      <c r="L8" s="11">
        <v>0.02</v>
      </c>
      <c r="M8" s="11">
        <v>0</v>
      </c>
      <c r="N8" s="11">
        <v>1.6</v>
      </c>
      <c r="O8" s="16">
        <v>10</v>
      </c>
      <c r="P8" s="11">
        <v>0.05</v>
      </c>
      <c r="Q8" s="11">
        <v>8.1999999999999993</v>
      </c>
      <c r="R8" s="11">
        <v>0.08</v>
      </c>
      <c r="S8" s="11">
        <v>74.8</v>
      </c>
      <c r="T8" s="11">
        <v>0</v>
      </c>
      <c r="U8" s="11">
        <v>34</v>
      </c>
      <c r="V8" s="11">
        <v>0</v>
      </c>
      <c r="W8" s="11">
        <v>0</v>
      </c>
      <c r="X8" s="11">
        <v>1.2</v>
      </c>
      <c r="Y8" s="11">
        <v>0.02</v>
      </c>
      <c r="Z8" s="11">
        <v>0</v>
      </c>
      <c r="AA8" s="11">
        <v>1.6</v>
      </c>
    </row>
    <row r="9" spans="1:27">
      <c r="A9" s="3" t="s">
        <v>19</v>
      </c>
      <c r="B9" s="5">
        <v>40</v>
      </c>
      <c r="C9" s="13">
        <v>3</v>
      </c>
      <c r="D9" s="13">
        <v>0.3</v>
      </c>
      <c r="E9" s="13">
        <v>20</v>
      </c>
      <c r="F9" s="13">
        <v>94</v>
      </c>
      <c r="G9" s="13">
        <v>0</v>
      </c>
      <c r="H9" s="13">
        <v>0</v>
      </c>
      <c r="I9" s="13">
        <v>4.3999999999999997E-2</v>
      </c>
      <c r="J9" s="13">
        <v>0</v>
      </c>
      <c r="K9" s="13">
        <v>8</v>
      </c>
      <c r="L9" s="13">
        <v>0.4</v>
      </c>
      <c r="M9" s="13">
        <v>13.6</v>
      </c>
      <c r="N9" s="13">
        <v>30.4</v>
      </c>
      <c r="O9" s="5">
        <v>50</v>
      </c>
      <c r="P9" s="13">
        <v>3.8</v>
      </c>
      <c r="Q9" s="13">
        <v>0.4</v>
      </c>
      <c r="R9" s="13">
        <v>24.6</v>
      </c>
      <c r="S9" s="13">
        <v>117.5</v>
      </c>
      <c r="T9" s="13">
        <v>0</v>
      </c>
      <c r="U9" s="13">
        <v>0</v>
      </c>
      <c r="V9" s="13">
        <v>5.5E-2</v>
      </c>
      <c r="W9" s="13">
        <v>0</v>
      </c>
      <c r="X9" s="13">
        <v>10</v>
      </c>
      <c r="Y9" s="13">
        <v>0.55000000000000004</v>
      </c>
      <c r="Z9" s="13">
        <v>17</v>
      </c>
      <c r="AA9" s="13">
        <v>38</v>
      </c>
    </row>
    <row r="10" spans="1:27">
      <c r="A10" s="3" t="s">
        <v>55</v>
      </c>
      <c r="B10" s="5">
        <v>200</v>
      </c>
      <c r="C10" s="11">
        <v>0.8</v>
      </c>
      <c r="D10" s="11">
        <v>0.1</v>
      </c>
      <c r="E10" s="11">
        <v>20.6</v>
      </c>
      <c r="F10" s="11">
        <v>94</v>
      </c>
      <c r="G10" s="11">
        <v>10</v>
      </c>
      <c r="H10" s="11">
        <v>0</v>
      </c>
      <c r="I10" s="11">
        <v>0.04</v>
      </c>
      <c r="J10" s="11">
        <v>0</v>
      </c>
      <c r="K10" s="11">
        <v>38</v>
      </c>
      <c r="L10" s="11">
        <v>4.5999999999999996</v>
      </c>
      <c r="M10" s="11">
        <v>18</v>
      </c>
      <c r="N10" s="11">
        <v>22</v>
      </c>
      <c r="O10" s="5">
        <v>200</v>
      </c>
      <c r="P10" s="11">
        <v>0.8</v>
      </c>
      <c r="Q10" s="11">
        <v>0.1</v>
      </c>
      <c r="R10" s="11">
        <v>20.6</v>
      </c>
      <c r="S10" s="11">
        <v>94</v>
      </c>
      <c r="T10" s="11">
        <v>10</v>
      </c>
      <c r="U10" s="11">
        <v>0</v>
      </c>
      <c r="V10" s="11">
        <v>0.04</v>
      </c>
      <c r="W10" s="11">
        <v>0</v>
      </c>
      <c r="X10" s="11">
        <v>38</v>
      </c>
      <c r="Y10" s="11">
        <v>4.5999999999999996</v>
      </c>
      <c r="Z10" s="11">
        <v>18</v>
      </c>
      <c r="AA10" s="11">
        <v>22</v>
      </c>
    </row>
    <row r="11" spans="1:27">
      <c r="A11" s="9" t="s">
        <v>16</v>
      </c>
      <c r="B11" s="5"/>
      <c r="C11" s="17">
        <f t="shared" ref="C11:N11" si="1">SUM(C5:C10)</f>
        <v>19.3</v>
      </c>
      <c r="D11" s="17">
        <f t="shared" si="1"/>
        <v>20.040000000000003</v>
      </c>
      <c r="E11" s="17">
        <f t="shared" si="1"/>
        <v>105.53</v>
      </c>
      <c r="F11" s="17">
        <f t="shared" si="1"/>
        <v>667.40000000000009</v>
      </c>
      <c r="G11" s="17">
        <f t="shared" si="1"/>
        <v>10.92</v>
      </c>
      <c r="H11" s="17">
        <f t="shared" si="1"/>
        <v>58.05</v>
      </c>
      <c r="I11" s="17">
        <f t="shared" si="1"/>
        <v>0.15</v>
      </c>
      <c r="J11" s="17">
        <f t="shared" si="1"/>
        <v>13.42</v>
      </c>
      <c r="K11" s="17">
        <f t="shared" si="1"/>
        <v>297.21999999999997</v>
      </c>
      <c r="L11" s="17">
        <f t="shared" si="1"/>
        <v>6.08</v>
      </c>
      <c r="M11" s="17">
        <f t="shared" si="1"/>
        <v>64.62</v>
      </c>
      <c r="N11" s="17">
        <f t="shared" si="1"/>
        <v>276.34000000000003</v>
      </c>
      <c r="O11" s="28"/>
      <c r="P11" s="17">
        <f t="shared" ref="P11:AA11" si="2">SUM(P5:P10)</f>
        <v>21.45</v>
      </c>
      <c r="Q11" s="17">
        <f t="shared" si="2"/>
        <v>21.09</v>
      </c>
      <c r="R11" s="17">
        <f t="shared" si="2"/>
        <v>123.155</v>
      </c>
      <c r="S11" s="17">
        <f t="shared" si="2"/>
        <v>833.4</v>
      </c>
      <c r="T11" s="17">
        <f t="shared" si="2"/>
        <v>11.07</v>
      </c>
      <c r="U11" s="17">
        <f t="shared" si="2"/>
        <v>64.05</v>
      </c>
      <c r="V11" s="17">
        <f t="shared" si="2"/>
        <v>0.16250000000000001</v>
      </c>
      <c r="W11" s="17">
        <f t="shared" si="2"/>
        <v>13.52</v>
      </c>
      <c r="X11" s="17">
        <f t="shared" si="2"/>
        <v>328.71999999999997</v>
      </c>
      <c r="Y11" s="17">
        <f t="shared" si="2"/>
        <v>6.33</v>
      </c>
      <c r="Z11" s="17">
        <f t="shared" si="2"/>
        <v>72.02</v>
      </c>
      <c r="AA11" s="17">
        <f t="shared" si="2"/>
        <v>308.94</v>
      </c>
    </row>
    <row r="12" spans="1:27">
      <c r="A12" s="6" t="s">
        <v>9</v>
      </c>
      <c r="B12" s="8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/>
      <c r="P12" s="7"/>
      <c r="Q12" s="7"/>
      <c r="R12" s="7"/>
      <c r="S12" s="7"/>
      <c r="T12" s="7"/>
      <c r="U12" s="7"/>
      <c r="V12" s="14"/>
      <c r="W12" s="14"/>
      <c r="X12" s="14"/>
      <c r="Y12" s="14"/>
      <c r="Z12" s="14"/>
      <c r="AA12" s="14"/>
    </row>
    <row r="13" spans="1:27" ht="24" customHeight="1">
      <c r="A13" s="3" t="s">
        <v>121</v>
      </c>
      <c r="B13" s="5">
        <v>60</v>
      </c>
      <c r="C13" s="11">
        <v>0.75</v>
      </c>
      <c r="D13" s="11">
        <v>3.08</v>
      </c>
      <c r="E13" s="11">
        <v>5</v>
      </c>
      <c r="F13" s="11">
        <v>77.599999999999994</v>
      </c>
      <c r="G13" s="11">
        <v>1.1000000000000001</v>
      </c>
      <c r="H13" s="11">
        <v>0.05</v>
      </c>
      <c r="I13" s="11">
        <v>0.02</v>
      </c>
      <c r="J13" s="11">
        <v>0.2</v>
      </c>
      <c r="K13" s="11">
        <v>10.119999999999999</v>
      </c>
      <c r="L13" s="11">
        <v>0.46</v>
      </c>
      <c r="M13" s="11">
        <v>8.1</v>
      </c>
      <c r="N13" s="11">
        <v>15.84</v>
      </c>
      <c r="O13" s="5">
        <v>100</v>
      </c>
      <c r="P13" s="11">
        <v>1.3</v>
      </c>
      <c r="Q13" s="11">
        <v>4.08</v>
      </c>
      <c r="R13" s="11">
        <v>6.41</v>
      </c>
      <c r="S13" s="11">
        <v>129.30000000000001</v>
      </c>
      <c r="T13" s="11">
        <v>1.2</v>
      </c>
      <c r="U13" s="11">
        <v>7.0000000000000007E-2</v>
      </c>
      <c r="V13" s="11">
        <v>0.03</v>
      </c>
      <c r="W13" s="11">
        <v>0.28999999999999998</v>
      </c>
      <c r="X13" s="11">
        <v>12.12</v>
      </c>
      <c r="Y13" s="11">
        <v>0.41</v>
      </c>
      <c r="Z13" s="11">
        <v>8.19</v>
      </c>
      <c r="AA13" s="11">
        <v>18.84</v>
      </c>
    </row>
    <row r="14" spans="1:27" ht="26.25" customHeight="1">
      <c r="A14" s="7" t="s">
        <v>108</v>
      </c>
      <c r="B14" s="22">
        <v>200</v>
      </c>
      <c r="C14" s="11">
        <v>7.4</v>
      </c>
      <c r="D14" s="11">
        <v>5.8</v>
      </c>
      <c r="E14" s="11">
        <v>13</v>
      </c>
      <c r="F14" s="11">
        <v>160</v>
      </c>
      <c r="G14" s="11">
        <v>6.4</v>
      </c>
      <c r="H14" s="11">
        <v>0.2</v>
      </c>
      <c r="I14" s="11">
        <v>0</v>
      </c>
      <c r="J14" s="11">
        <v>0.5</v>
      </c>
      <c r="K14" s="11">
        <v>45</v>
      </c>
      <c r="L14" s="11">
        <v>1.1000000000000001</v>
      </c>
      <c r="M14" s="11">
        <v>33</v>
      </c>
      <c r="N14" s="11">
        <v>110</v>
      </c>
      <c r="O14" s="22">
        <v>200</v>
      </c>
      <c r="P14" s="11">
        <v>7.4</v>
      </c>
      <c r="Q14" s="11">
        <v>5.8</v>
      </c>
      <c r="R14" s="11">
        <v>13</v>
      </c>
      <c r="S14" s="11">
        <v>133</v>
      </c>
      <c r="T14" s="11">
        <v>6.4</v>
      </c>
      <c r="U14" s="11">
        <v>0.2</v>
      </c>
      <c r="V14" s="11">
        <v>0</v>
      </c>
      <c r="W14" s="11">
        <v>0.5</v>
      </c>
      <c r="X14" s="11">
        <v>45</v>
      </c>
      <c r="Y14" s="11">
        <v>1.1000000000000001</v>
      </c>
      <c r="Z14" s="11">
        <v>33</v>
      </c>
      <c r="AA14" s="11">
        <v>110</v>
      </c>
    </row>
    <row r="15" spans="1:27" ht="26.25" customHeight="1">
      <c r="A15" s="53" t="s">
        <v>78</v>
      </c>
      <c r="B15" s="16" t="s">
        <v>109</v>
      </c>
      <c r="C15" s="11">
        <v>8.3000000000000007</v>
      </c>
      <c r="D15" s="11">
        <v>10.15</v>
      </c>
      <c r="E15" s="11">
        <v>18</v>
      </c>
      <c r="F15" s="11">
        <v>195.11</v>
      </c>
      <c r="G15" s="11">
        <v>1.5269999999999999</v>
      </c>
      <c r="H15" s="11">
        <v>31.6</v>
      </c>
      <c r="I15" s="11">
        <v>0.11</v>
      </c>
      <c r="J15" s="11">
        <v>0.11</v>
      </c>
      <c r="K15" s="11">
        <v>37.090000000000003</v>
      </c>
      <c r="L15" s="11">
        <v>0.55000000000000004</v>
      </c>
      <c r="M15" s="11">
        <v>20.37</v>
      </c>
      <c r="N15" s="11">
        <v>140</v>
      </c>
      <c r="O15" s="16" t="s">
        <v>109</v>
      </c>
      <c r="P15" s="11">
        <v>8.3000000000000007</v>
      </c>
      <c r="Q15" s="11">
        <v>10.15</v>
      </c>
      <c r="R15" s="11">
        <v>10.8</v>
      </c>
      <c r="S15" s="11">
        <v>195.11</v>
      </c>
      <c r="T15" s="11">
        <v>1.5269999999999999</v>
      </c>
      <c r="U15" s="11">
        <v>31.6</v>
      </c>
      <c r="V15" s="11">
        <v>0.11</v>
      </c>
      <c r="W15" s="11">
        <v>0.11</v>
      </c>
      <c r="X15" s="11">
        <v>37.090000000000003</v>
      </c>
      <c r="Y15" s="11">
        <v>0.55000000000000004</v>
      </c>
      <c r="Z15" s="11">
        <v>20.37</v>
      </c>
      <c r="AA15" s="11">
        <v>140</v>
      </c>
    </row>
    <row r="16" spans="1:27">
      <c r="A16" s="7" t="s">
        <v>68</v>
      </c>
      <c r="B16" s="22">
        <v>150</v>
      </c>
      <c r="C16" s="11">
        <v>2.13</v>
      </c>
      <c r="D16" s="11">
        <v>4.5199999999999996</v>
      </c>
      <c r="E16" s="11">
        <v>21.53</v>
      </c>
      <c r="F16" s="11">
        <v>158</v>
      </c>
      <c r="G16" s="11">
        <v>1.21</v>
      </c>
      <c r="H16" s="11">
        <v>0.01</v>
      </c>
      <c r="I16" s="11">
        <v>7.0000000000000007E-2</v>
      </c>
      <c r="J16" s="11">
        <v>0.41</v>
      </c>
      <c r="K16" s="11">
        <v>102.86</v>
      </c>
      <c r="L16" s="11">
        <v>0.41</v>
      </c>
      <c r="M16" s="11">
        <v>16.170000000000002</v>
      </c>
      <c r="N16" s="11">
        <v>90.31</v>
      </c>
      <c r="O16" s="22">
        <v>180</v>
      </c>
      <c r="P16" s="11">
        <v>2.52</v>
      </c>
      <c r="Q16" s="11">
        <f t="shared" ref="Q16:AA16" si="3">D16/15*18</f>
        <v>5.4239999999999995</v>
      </c>
      <c r="R16" s="11">
        <f t="shared" si="3"/>
        <v>25.835999999999999</v>
      </c>
      <c r="S16" s="11">
        <f t="shared" si="3"/>
        <v>189.6</v>
      </c>
      <c r="T16" s="11">
        <f t="shared" si="3"/>
        <v>1.452</v>
      </c>
      <c r="U16" s="11">
        <f t="shared" si="3"/>
        <v>1.2E-2</v>
      </c>
      <c r="V16" s="11">
        <f t="shared" si="3"/>
        <v>8.4000000000000005E-2</v>
      </c>
      <c r="W16" s="11">
        <f t="shared" si="3"/>
        <v>0.49199999999999994</v>
      </c>
      <c r="X16" s="11">
        <f t="shared" si="3"/>
        <v>123.43199999999999</v>
      </c>
      <c r="Y16" s="11">
        <f t="shared" si="3"/>
        <v>0.49199999999999994</v>
      </c>
      <c r="Z16" s="11">
        <f t="shared" si="3"/>
        <v>19.404</v>
      </c>
      <c r="AA16" s="11">
        <f t="shared" si="3"/>
        <v>108.37200000000001</v>
      </c>
    </row>
    <row r="17" spans="1:27">
      <c r="A17" s="7" t="s">
        <v>77</v>
      </c>
      <c r="B17" s="8">
        <v>180</v>
      </c>
      <c r="C17" s="33">
        <v>0.9</v>
      </c>
      <c r="D17" s="33">
        <v>0.18</v>
      </c>
      <c r="E17" s="33">
        <v>18.18</v>
      </c>
      <c r="F17" s="33">
        <v>82.8</v>
      </c>
      <c r="G17" s="33">
        <v>3.6</v>
      </c>
      <c r="H17" s="33">
        <v>0</v>
      </c>
      <c r="I17" s="33">
        <v>1.7999999999999999E-2</v>
      </c>
      <c r="J17" s="33">
        <v>0</v>
      </c>
      <c r="K17" s="33">
        <v>12.6</v>
      </c>
      <c r="L17" s="33">
        <v>2.52</v>
      </c>
      <c r="M17" s="33">
        <v>7.2</v>
      </c>
      <c r="N17" s="33">
        <v>12.6</v>
      </c>
      <c r="O17" s="8">
        <v>200</v>
      </c>
      <c r="P17" s="33">
        <v>1</v>
      </c>
      <c r="Q17" s="33">
        <v>0.2</v>
      </c>
      <c r="R17" s="33">
        <v>20</v>
      </c>
      <c r="S17" s="33">
        <v>92</v>
      </c>
      <c r="T17" s="33">
        <v>4</v>
      </c>
      <c r="U17" s="33">
        <v>0</v>
      </c>
      <c r="V17" s="33">
        <v>0</v>
      </c>
      <c r="W17" s="33">
        <v>0.1</v>
      </c>
      <c r="X17" s="33">
        <v>0.2</v>
      </c>
      <c r="Y17" s="33">
        <v>2.7</v>
      </c>
      <c r="Z17" s="33">
        <v>0.4</v>
      </c>
      <c r="AA17" s="33">
        <v>80.09</v>
      </c>
    </row>
    <row r="18" spans="1:27">
      <c r="A18" s="3" t="s">
        <v>19</v>
      </c>
      <c r="B18" s="5">
        <v>40</v>
      </c>
      <c r="C18" s="13">
        <v>3</v>
      </c>
      <c r="D18" s="13">
        <v>0.3</v>
      </c>
      <c r="E18" s="13">
        <v>20</v>
      </c>
      <c r="F18" s="13">
        <v>94</v>
      </c>
      <c r="G18" s="13">
        <v>0</v>
      </c>
      <c r="H18" s="13">
        <v>0</v>
      </c>
      <c r="I18" s="13">
        <v>4.3999999999999997E-2</v>
      </c>
      <c r="J18" s="13">
        <v>0</v>
      </c>
      <c r="K18" s="13">
        <v>8</v>
      </c>
      <c r="L18" s="13">
        <v>0.4</v>
      </c>
      <c r="M18" s="13">
        <v>13.6</v>
      </c>
      <c r="N18" s="13">
        <v>30.4</v>
      </c>
      <c r="O18" s="8">
        <v>40</v>
      </c>
      <c r="P18" s="7">
        <v>2.6</v>
      </c>
      <c r="Q18" s="7">
        <v>0.5</v>
      </c>
      <c r="R18" s="7">
        <v>14</v>
      </c>
      <c r="S18" s="7">
        <v>72.400000000000006</v>
      </c>
      <c r="T18" s="7">
        <v>0</v>
      </c>
      <c r="U18" s="7">
        <v>0</v>
      </c>
      <c r="V18" s="7">
        <v>0.1</v>
      </c>
      <c r="W18" s="7">
        <v>0</v>
      </c>
      <c r="X18" s="7">
        <v>14</v>
      </c>
      <c r="Y18" s="7">
        <v>1.6</v>
      </c>
      <c r="Z18" s="7">
        <v>13.6</v>
      </c>
      <c r="AA18" s="7">
        <v>30.4</v>
      </c>
    </row>
    <row r="19" spans="1:27">
      <c r="A19" s="7" t="s">
        <v>49</v>
      </c>
      <c r="B19" s="8">
        <v>20</v>
      </c>
      <c r="C19" s="7">
        <v>0.7</v>
      </c>
      <c r="D19" s="7">
        <v>0.1</v>
      </c>
      <c r="E19" s="7">
        <v>9.4</v>
      </c>
      <c r="F19" s="7">
        <v>41.3</v>
      </c>
      <c r="G19" s="7">
        <v>0</v>
      </c>
      <c r="H19" s="7">
        <v>0</v>
      </c>
      <c r="I19" s="7">
        <v>0.1</v>
      </c>
      <c r="J19" s="7">
        <v>0</v>
      </c>
      <c r="K19" s="7">
        <v>7</v>
      </c>
      <c r="L19" s="7">
        <v>0.8</v>
      </c>
      <c r="M19" s="7">
        <v>6.8</v>
      </c>
      <c r="N19" s="7">
        <v>15.2</v>
      </c>
      <c r="O19" s="8">
        <v>50</v>
      </c>
      <c r="P19" s="11">
        <v>3.3</v>
      </c>
      <c r="Q19" s="11">
        <v>0.6</v>
      </c>
      <c r="R19" s="11">
        <v>17</v>
      </c>
      <c r="S19" s="11">
        <v>90.5</v>
      </c>
      <c r="T19" s="11">
        <v>0</v>
      </c>
      <c r="U19" s="11">
        <v>0</v>
      </c>
      <c r="V19" s="11">
        <v>0.09</v>
      </c>
      <c r="W19" s="11">
        <v>0</v>
      </c>
      <c r="X19" s="11">
        <v>17.5</v>
      </c>
      <c r="Y19" s="11">
        <v>1.95</v>
      </c>
      <c r="Z19" s="11">
        <v>17</v>
      </c>
      <c r="AA19" s="11">
        <v>38</v>
      </c>
    </row>
    <row r="20" spans="1:27">
      <c r="A20" s="9" t="s">
        <v>16</v>
      </c>
      <c r="B20" s="8"/>
      <c r="C20" s="19">
        <f t="shared" ref="C20:N20" si="4">SUM(C13:C19)</f>
        <v>23.18</v>
      </c>
      <c r="D20" s="19">
        <f t="shared" si="4"/>
        <v>24.130000000000003</v>
      </c>
      <c r="E20" s="19">
        <f t="shared" si="4"/>
        <v>105.11000000000001</v>
      </c>
      <c r="F20" s="19">
        <f t="shared" si="4"/>
        <v>808.81</v>
      </c>
      <c r="G20" s="19">
        <f t="shared" si="4"/>
        <v>13.836999999999998</v>
      </c>
      <c r="H20" s="19">
        <f t="shared" si="4"/>
        <v>31.860000000000003</v>
      </c>
      <c r="I20" s="19">
        <f t="shared" si="4"/>
        <v>0.36199999999999999</v>
      </c>
      <c r="J20" s="19">
        <f t="shared" si="4"/>
        <v>1.22</v>
      </c>
      <c r="K20" s="19">
        <f t="shared" si="4"/>
        <v>222.67</v>
      </c>
      <c r="L20" s="19">
        <f t="shared" si="4"/>
        <v>6.2400000000000011</v>
      </c>
      <c r="M20" s="19">
        <f t="shared" si="4"/>
        <v>105.24</v>
      </c>
      <c r="N20" s="19">
        <f t="shared" si="4"/>
        <v>414.35</v>
      </c>
      <c r="O20" s="30"/>
      <c r="P20" s="19">
        <f t="shared" ref="P20:AA20" si="5">SUM(P13:P19)</f>
        <v>26.42</v>
      </c>
      <c r="Q20" s="19">
        <f t="shared" si="5"/>
        <v>26.754000000000001</v>
      </c>
      <c r="R20" s="19">
        <f t="shared" si="5"/>
        <v>107.04599999999999</v>
      </c>
      <c r="S20" s="19">
        <f t="shared" si="5"/>
        <v>901.91</v>
      </c>
      <c r="T20" s="19">
        <f t="shared" si="5"/>
        <v>14.579000000000001</v>
      </c>
      <c r="U20" s="19">
        <f t="shared" si="5"/>
        <v>31.882000000000001</v>
      </c>
      <c r="V20" s="19">
        <f t="shared" si="5"/>
        <v>0.41400000000000003</v>
      </c>
      <c r="W20" s="19">
        <f t="shared" si="5"/>
        <v>1.492</v>
      </c>
      <c r="X20" s="19">
        <f t="shared" si="5"/>
        <v>249.34199999999998</v>
      </c>
      <c r="Y20" s="19">
        <f t="shared" si="5"/>
        <v>8.8019999999999996</v>
      </c>
      <c r="Z20" s="19">
        <f t="shared" si="5"/>
        <v>111.964</v>
      </c>
      <c r="AA20" s="19">
        <f t="shared" si="5"/>
        <v>525.702</v>
      </c>
    </row>
    <row r="21" spans="1:27">
      <c r="A21" s="1" t="s">
        <v>17</v>
      </c>
      <c r="B21" s="8"/>
      <c r="C21" s="40">
        <f t="shared" ref="C21:N21" si="6">C11+C20</f>
        <v>42.480000000000004</v>
      </c>
      <c r="D21" s="40">
        <f t="shared" si="6"/>
        <v>44.17</v>
      </c>
      <c r="E21" s="40">
        <f t="shared" si="6"/>
        <v>210.64000000000001</v>
      </c>
      <c r="F21" s="40">
        <f t="shared" si="6"/>
        <v>1476.21</v>
      </c>
      <c r="G21" s="40">
        <f t="shared" si="6"/>
        <v>24.756999999999998</v>
      </c>
      <c r="H21" s="40">
        <f t="shared" si="6"/>
        <v>89.91</v>
      </c>
      <c r="I21" s="40">
        <f t="shared" si="6"/>
        <v>0.51200000000000001</v>
      </c>
      <c r="J21" s="40">
        <f t="shared" si="6"/>
        <v>14.64</v>
      </c>
      <c r="K21" s="40">
        <f t="shared" si="6"/>
        <v>519.89</v>
      </c>
      <c r="L21" s="40">
        <f t="shared" si="6"/>
        <v>12.32</v>
      </c>
      <c r="M21" s="40">
        <f t="shared" si="6"/>
        <v>169.86</v>
      </c>
      <c r="N21" s="40">
        <f t="shared" si="6"/>
        <v>690.69</v>
      </c>
      <c r="O21" s="40"/>
      <c r="P21" s="40">
        <f t="shared" ref="P21:AA21" si="7">P11+P20</f>
        <v>47.870000000000005</v>
      </c>
      <c r="Q21" s="40">
        <f t="shared" si="7"/>
        <v>47.844000000000001</v>
      </c>
      <c r="R21" s="40">
        <f t="shared" si="7"/>
        <v>230.20099999999999</v>
      </c>
      <c r="S21" s="40">
        <f t="shared" si="7"/>
        <v>1735.31</v>
      </c>
      <c r="T21" s="40">
        <f t="shared" si="7"/>
        <v>25.649000000000001</v>
      </c>
      <c r="U21" s="40">
        <f t="shared" si="7"/>
        <v>95.932000000000002</v>
      </c>
      <c r="V21" s="40">
        <f t="shared" si="7"/>
        <v>0.57650000000000001</v>
      </c>
      <c r="W21" s="40">
        <f t="shared" si="7"/>
        <v>15.012</v>
      </c>
      <c r="X21" s="40">
        <f t="shared" si="7"/>
        <v>578.0619999999999</v>
      </c>
      <c r="Y21" s="40">
        <f t="shared" si="7"/>
        <v>15.132</v>
      </c>
      <c r="Z21" s="40">
        <f t="shared" si="7"/>
        <v>183.98399999999998</v>
      </c>
      <c r="AA21" s="40">
        <f t="shared" si="7"/>
        <v>834.64200000000005</v>
      </c>
    </row>
    <row r="22" spans="1:27">
      <c r="C22" s="31"/>
      <c r="D22" s="31"/>
      <c r="E22" s="31"/>
      <c r="F22" s="3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27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</sheetData>
  <mergeCells count="6">
    <mergeCell ref="X3:AA3"/>
    <mergeCell ref="C3:F3"/>
    <mergeCell ref="G3:J3"/>
    <mergeCell ref="K3:N3"/>
    <mergeCell ref="P3:S3"/>
    <mergeCell ref="T3:W3"/>
  </mergeCells>
  <pageMargins left="0.7" right="0.7" top="0.75" bottom="0.75" header="0.3" footer="0.3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25"/>
  <sheetViews>
    <sheetView workbookViewId="0">
      <selection activeCell="M26" sqref="M26"/>
    </sheetView>
  </sheetViews>
  <sheetFormatPr defaultRowHeight="15"/>
  <cols>
    <col min="1" max="1" width="28.140625" customWidth="1"/>
    <col min="2" max="2" width="5.28515625" customWidth="1"/>
    <col min="3" max="5" width="3.42578125" customWidth="1"/>
    <col min="6" max="6" width="5.7109375" customWidth="1"/>
    <col min="7" max="14" width="3.42578125" customWidth="1"/>
    <col min="15" max="15" width="5.85546875" customWidth="1"/>
    <col min="16" max="18" width="3.42578125" customWidth="1"/>
    <col min="19" max="19" width="5.7109375" customWidth="1"/>
    <col min="20" max="25" width="3.42578125" customWidth="1"/>
    <col min="26" max="26" width="4.28515625" customWidth="1"/>
    <col min="27" max="27" width="4.140625" customWidth="1"/>
  </cols>
  <sheetData>
    <row r="1" spans="1:27">
      <c r="A1" s="24" t="s">
        <v>123</v>
      </c>
      <c r="B1" s="24"/>
      <c r="C1" s="15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>
      <c r="A2" s="25" t="s">
        <v>33</v>
      </c>
      <c r="B2" s="24"/>
      <c r="C2" s="15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7" ht="23.25">
      <c r="A3" s="1" t="s">
        <v>0</v>
      </c>
      <c r="B3" s="29" t="s">
        <v>38</v>
      </c>
      <c r="C3" s="78" t="s">
        <v>14</v>
      </c>
      <c r="D3" s="79"/>
      <c r="E3" s="79"/>
      <c r="F3" s="80"/>
      <c r="G3" s="81" t="s">
        <v>1</v>
      </c>
      <c r="H3" s="81"/>
      <c r="I3" s="81"/>
      <c r="J3" s="81"/>
      <c r="K3" s="81" t="s">
        <v>15</v>
      </c>
      <c r="L3" s="81"/>
      <c r="M3" s="81"/>
      <c r="N3" s="81"/>
      <c r="O3" s="29" t="s">
        <v>39</v>
      </c>
      <c r="P3" s="78" t="s">
        <v>14</v>
      </c>
      <c r="Q3" s="79"/>
      <c r="R3" s="79"/>
      <c r="S3" s="80"/>
      <c r="T3" s="81" t="s">
        <v>1</v>
      </c>
      <c r="U3" s="81"/>
      <c r="V3" s="81"/>
      <c r="W3" s="81"/>
      <c r="X3" s="81" t="s">
        <v>15</v>
      </c>
      <c r="Y3" s="81"/>
      <c r="Z3" s="81"/>
      <c r="AA3" s="81"/>
    </row>
    <row r="4" spans="1:27">
      <c r="A4" s="1" t="s">
        <v>2</v>
      </c>
      <c r="B4" s="1" t="s">
        <v>12</v>
      </c>
      <c r="C4" s="1" t="s">
        <v>3</v>
      </c>
      <c r="D4" s="1" t="s">
        <v>4</v>
      </c>
      <c r="E4" s="1" t="s">
        <v>5</v>
      </c>
      <c r="F4" s="1" t="s">
        <v>11</v>
      </c>
      <c r="G4" s="1" t="s">
        <v>7</v>
      </c>
      <c r="H4" s="1" t="s">
        <v>40</v>
      </c>
      <c r="I4" s="1" t="s">
        <v>6</v>
      </c>
      <c r="J4" s="1" t="s">
        <v>41</v>
      </c>
      <c r="K4" s="1" t="s">
        <v>8</v>
      </c>
      <c r="L4" s="1" t="s">
        <v>13</v>
      </c>
      <c r="M4" s="1" t="s">
        <v>43</v>
      </c>
      <c r="N4" s="1" t="s">
        <v>42</v>
      </c>
      <c r="O4" s="1" t="s">
        <v>12</v>
      </c>
      <c r="P4" s="1" t="s">
        <v>3</v>
      </c>
      <c r="Q4" s="1" t="s">
        <v>4</v>
      </c>
      <c r="R4" s="1" t="s">
        <v>5</v>
      </c>
      <c r="S4" s="1" t="s">
        <v>11</v>
      </c>
      <c r="T4" s="1" t="s">
        <v>7</v>
      </c>
      <c r="U4" s="1" t="s">
        <v>40</v>
      </c>
      <c r="V4" s="1" t="s">
        <v>6</v>
      </c>
      <c r="W4" s="1" t="s">
        <v>41</v>
      </c>
      <c r="X4" s="1" t="s">
        <v>8</v>
      </c>
      <c r="Y4" s="1" t="s">
        <v>13</v>
      </c>
      <c r="Z4" s="1" t="s">
        <v>43</v>
      </c>
      <c r="AA4" s="1" t="s">
        <v>42</v>
      </c>
    </row>
    <row r="5" spans="1:27">
      <c r="A5" s="3" t="s">
        <v>55</v>
      </c>
      <c r="B5" s="5">
        <v>200</v>
      </c>
      <c r="C5" s="11">
        <v>0.8</v>
      </c>
      <c r="D5" s="11">
        <v>0.1</v>
      </c>
      <c r="E5" s="11">
        <v>20.6</v>
      </c>
      <c r="F5" s="11">
        <v>94</v>
      </c>
      <c r="G5" s="11">
        <v>10</v>
      </c>
      <c r="H5" s="11">
        <v>0</v>
      </c>
      <c r="I5" s="11">
        <v>0.04</v>
      </c>
      <c r="J5" s="11">
        <v>0</v>
      </c>
      <c r="K5" s="11">
        <v>38</v>
      </c>
      <c r="L5" s="11">
        <v>4.5999999999999996</v>
      </c>
      <c r="M5" s="11">
        <v>18</v>
      </c>
      <c r="N5" s="11">
        <v>22</v>
      </c>
      <c r="O5" s="5">
        <v>200</v>
      </c>
      <c r="P5" s="11">
        <v>0.8</v>
      </c>
      <c r="Q5" s="11">
        <v>0.1</v>
      </c>
      <c r="R5" s="11">
        <v>20.6</v>
      </c>
      <c r="S5" s="11">
        <v>94</v>
      </c>
      <c r="T5" s="11">
        <v>10</v>
      </c>
      <c r="U5" s="11">
        <v>0</v>
      </c>
      <c r="V5" s="11">
        <v>0.04</v>
      </c>
      <c r="W5" s="11">
        <v>0</v>
      </c>
      <c r="X5" s="11">
        <v>38</v>
      </c>
      <c r="Y5" s="11">
        <v>4.5999999999999996</v>
      </c>
      <c r="Z5" s="11">
        <v>18</v>
      </c>
      <c r="AA5" s="11">
        <v>22</v>
      </c>
    </row>
    <row r="6" spans="1:27" ht="17.25" customHeight="1">
      <c r="A6" s="7" t="s">
        <v>74</v>
      </c>
      <c r="B6" s="7" t="s">
        <v>20</v>
      </c>
      <c r="C6" s="7">
        <v>2.9</v>
      </c>
      <c r="D6" s="7">
        <v>8.3000000000000007</v>
      </c>
      <c r="E6" s="7">
        <v>45</v>
      </c>
      <c r="F6" s="7">
        <v>250</v>
      </c>
      <c r="G6" s="7">
        <v>0.16</v>
      </c>
      <c r="H6" s="7">
        <v>7.0000000000000001E-3</v>
      </c>
      <c r="I6" s="7">
        <v>0.05</v>
      </c>
      <c r="J6" s="7">
        <v>0.54</v>
      </c>
      <c r="K6" s="7">
        <v>59.02225</v>
      </c>
      <c r="L6" s="7">
        <v>0.34</v>
      </c>
      <c r="M6" s="7">
        <v>10.09</v>
      </c>
      <c r="N6" s="7">
        <v>59.9</v>
      </c>
      <c r="O6" s="7" t="s">
        <v>44</v>
      </c>
      <c r="P6" s="7">
        <v>6.53</v>
      </c>
      <c r="Q6" s="7">
        <v>7.03</v>
      </c>
      <c r="R6" s="7">
        <v>38.78</v>
      </c>
      <c r="S6" s="7">
        <v>244.92</v>
      </c>
      <c r="T6" s="7">
        <v>0.21</v>
      </c>
      <c r="U6" s="7">
        <v>0.01</v>
      </c>
      <c r="V6" s="7">
        <v>0.05</v>
      </c>
      <c r="W6" s="7">
        <v>0.72</v>
      </c>
      <c r="X6" s="7">
        <v>78.67</v>
      </c>
      <c r="Y6" s="7">
        <v>0.45</v>
      </c>
      <c r="Z6" s="7">
        <v>13.45</v>
      </c>
      <c r="AA6" s="7">
        <v>79.86</v>
      </c>
    </row>
    <row r="7" spans="1:27">
      <c r="A7" s="3" t="s">
        <v>52</v>
      </c>
      <c r="B7" s="16">
        <v>20</v>
      </c>
      <c r="C7" s="11">
        <v>5.0999999999999996</v>
      </c>
      <c r="D7" s="11">
        <v>5.2</v>
      </c>
      <c r="E7" s="11">
        <v>0</v>
      </c>
      <c r="F7" s="11">
        <v>58.6</v>
      </c>
      <c r="G7" s="11">
        <v>0.1</v>
      </c>
      <c r="H7" s="11">
        <v>25</v>
      </c>
      <c r="I7" s="11">
        <v>0</v>
      </c>
      <c r="J7" s="11">
        <v>0</v>
      </c>
      <c r="K7" s="11">
        <v>180</v>
      </c>
      <c r="L7" s="11">
        <v>0.2</v>
      </c>
      <c r="M7" s="11">
        <v>9</v>
      </c>
      <c r="N7" s="11">
        <v>113</v>
      </c>
      <c r="O7" s="16">
        <v>20</v>
      </c>
      <c r="P7" s="11">
        <v>5.0999999999999996</v>
      </c>
      <c r="Q7" s="11">
        <v>5.2</v>
      </c>
      <c r="R7" s="11">
        <v>0</v>
      </c>
      <c r="S7" s="11">
        <v>68.599999999999994</v>
      </c>
      <c r="T7" s="11">
        <v>0.1</v>
      </c>
      <c r="U7" s="11">
        <v>25</v>
      </c>
      <c r="V7" s="11">
        <v>0</v>
      </c>
      <c r="W7" s="11">
        <v>0</v>
      </c>
      <c r="X7" s="11">
        <v>180</v>
      </c>
      <c r="Y7" s="11">
        <v>0.2</v>
      </c>
      <c r="Z7" s="11">
        <v>9</v>
      </c>
      <c r="AA7" s="11">
        <v>113</v>
      </c>
    </row>
    <row r="8" spans="1:27">
      <c r="A8" s="3" t="s">
        <v>25</v>
      </c>
      <c r="B8" s="5">
        <v>200</v>
      </c>
      <c r="C8" s="11">
        <v>1.5</v>
      </c>
      <c r="D8" s="11">
        <v>1.3</v>
      </c>
      <c r="E8" s="11">
        <v>15.9</v>
      </c>
      <c r="F8" s="11">
        <v>81</v>
      </c>
      <c r="G8" s="11">
        <v>1.3</v>
      </c>
      <c r="H8" s="11">
        <v>4.22</v>
      </c>
      <c r="I8" s="11">
        <v>0.04</v>
      </c>
      <c r="J8" s="11">
        <v>0</v>
      </c>
      <c r="K8" s="11">
        <v>127</v>
      </c>
      <c r="L8" s="11">
        <v>0.4</v>
      </c>
      <c r="M8" s="11">
        <v>8.67</v>
      </c>
      <c r="N8" s="11">
        <v>40</v>
      </c>
      <c r="O8" s="5">
        <v>200</v>
      </c>
      <c r="P8" s="11">
        <v>1.5</v>
      </c>
      <c r="Q8" s="11">
        <v>1.3</v>
      </c>
      <c r="R8" s="11">
        <v>15.9</v>
      </c>
      <c r="S8" s="11">
        <v>81</v>
      </c>
      <c r="T8" s="11">
        <v>1.3</v>
      </c>
      <c r="U8" s="11">
        <v>4.22</v>
      </c>
      <c r="V8" s="11">
        <v>0.04</v>
      </c>
      <c r="W8" s="11">
        <v>0</v>
      </c>
      <c r="X8" s="11">
        <v>127</v>
      </c>
      <c r="Y8" s="11">
        <v>0.4</v>
      </c>
      <c r="Z8" s="11">
        <v>8.67</v>
      </c>
      <c r="AA8" s="11">
        <v>40</v>
      </c>
    </row>
    <row r="9" spans="1:27">
      <c r="A9" s="3" t="s">
        <v>19</v>
      </c>
      <c r="B9" s="5">
        <v>40</v>
      </c>
      <c r="C9" s="13">
        <v>3</v>
      </c>
      <c r="D9" s="13">
        <v>0.3</v>
      </c>
      <c r="E9" s="13">
        <v>20</v>
      </c>
      <c r="F9" s="13">
        <v>94</v>
      </c>
      <c r="G9" s="13">
        <v>0</v>
      </c>
      <c r="H9" s="13">
        <v>0</v>
      </c>
      <c r="I9" s="13">
        <v>4.3999999999999997E-2</v>
      </c>
      <c r="J9" s="13">
        <v>0</v>
      </c>
      <c r="K9" s="13">
        <v>8</v>
      </c>
      <c r="L9" s="13">
        <v>0.4</v>
      </c>
      <c r="M9" s="13">
        <v>13.6</v>
      </c>
      <c r="N9" s="13">
        <v>30.4</v>
      </c>
      <c r="O9" s="5">
        <v>40</v>
      </c>
      <c r="P9" s="13">
        <v>3</v>
      </c>
      <c r="Q9" s="13">
        <v>0.3</v>
      </c>
      <c r="R9" s="13">
        <v>20</v>
      </c>
      <c r="S9" s="13">
        <v>94</v>
      </c>
      <c r="T9" s="13">
        <v>0</v>
      </c>
      <c r="U9" s="13">
        <v>0</v>
      </c>
      <c r="V9" s="13">
        <v>4.3999999999999997E-2</v>
      </c>
      <c r="W9" s="13">
        <v>0</v>
      </c>
      <c r="X9" s="13">
        <v>8</v>
      </c>
      <c r="Y9" s="13">
        <v>0.4</v>
      </c>
      <c r="Z9" s="13">
        <v>13.6</v>
      </c>
      <c r="AA9" s="13">
        <v>30.4</v>
      </c>
    </row>
    <row r="10" spans="1:27">
      <c r="A10" s="3" t="s">
        <v>110</v>
      </c>
      <c r="B10" s="3">
        <v>40</v>
      </c>
      <c r="C10" s="3">
        <v>5.0999999999999996</v>
      </c>
      <c r="D10" s="3">
        <v>4.5999999999999996</v>
      </c>
      <c r="E10" s="3">
        <v>0.3</v>
      </c>
      <c r="F10" s="3">
        <v>62.8</v>
      </c>
      <c r="G10" s="3">
        <v>0</v>
      </c>
      <c r="H10" s="3">
        <v>0.1</v>
      </c>
      <c r="I10" s="3">
        <v>0.05</v>
      </c>
      <c r="J10" s="3">
        <v>0.06</v>
      </c>
      <c r="K10" s="3">
        <v>10.74</v>
      </c>
      <c r="L10" s="3">
        <v>0.82</v>
      </c>
      <c r="M10" s="3">
        <v>14.2</v>
      </c>
      <c r="N10" s="3">
        <v>23.66</v>
      </c>
      <c r="O10" s="3">
        <v>40</v>
      </c>
      <c r="P10" s="3">
        <v>5.0999999999999996</v>
      </c>
      <c r="Q10" s="3">
        <v>4.5999999999999996</v>
      </c>
      <c r="R10" s="3">
        <v>0.3</v>
      </c>
      <c r="S10" s="3">
        <v>62.8</v>
      </c>
      <c r="T10" s="3">
        <v>0</v>
      </c>
      <c r="U10" s="3">
        <v>0.1</v>
      </c>
      <c r="V10" s="3">
        <v>0.05</v>
      </c>
      <c r="W10" s="3">
        <v>0.06</v>
      </c>
      <c r="X10" s="3">
        <v>10.74</v>
      </c>
      <c r="Y10" s="3">
        <v>0.82</v>
      </c>
      <c r="Z10" s="3">
        <v>14.2</v>
      </c>
      <c r="AA10" s="3">
        <v>23.66</v>
      </c>
    </row>
    <row r="11" spans="1:27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>
      <c r="A12" s="9" t="s">
        <v>16</v>
      </c>
      <c r="B12" s="5"/>
      <c r="C12" s="17">
        <f>C5+C6+C7+C8+C10+C11</f>
        <v>15.4</v>
      </c>
      <c r="D12" s="17">
        <f t="shared" ref="D12:N12" si="0">D5+D6+D7+D8+D10+D11</f>
        <v>19.5</v>
      </c>
      <c r="E12" s="17">
        <f t="shared" si="0"/>
        <v>81.8</v>
      </c>
      <c r="F12" s="17">
        <f t="shared" si="0"/>
        <v>546.4</v>
      </c>
      <c r="G12" s="17">
        <f t="shared" si="0"/>
        <v>11.56</v>
      </c>
      <c r="H12" s="17">
        <f t="shared" si="0"/>
        <v>29.327000000000002</v>
      </c>
      <c r="I12" s="17">
        <f t="shared" si="0"/>
        <v>0.18</v>
      </c>
      <c r="J12" s="17">
        <f t="shared" si="0"/>
        <v>0.60000000000000009</v>
      </c>
      <c r="K12" s="17">
        <f t="shared" si="0"/>
        <v>414.76224999999999</v>
      </c>
      <c r="L12" s="17">
        <f t="shared" si="0"/>
        <v>6.36</v>
      </c>
      <c r="M12" s="17">
        <f t="shared" si="0"/>
        <v>59.960000000000008</v>
      </c>
      <c r="N12" s="17">
        <f t="shared" si="0"/>
        <v>258.56</v>
      </c>
      <c r="O12" s="28"/>
      <c r="P12" s="17">
        <f>P5+P6+P7+P8+P9+P10+P11</f>
        <v>22.03</v>
      </c>
      <c r="Q12" s="17">
        <f t="shared" ref="Q12:AA12" si="1">Q5+Q6+Q7+Q8+Q9+Q10+Q11</f>
        <v>18.53</v>
      </c>
      <c r="R12" s="17">
        <f t="shared" si="1"/>
        <v>95.58</v>
      </c>
      <c r="S12" s="17">
        <f t="shared" si="1"/>
        <v>645.31999999999994</v>
      </c>
      <c r="T12" s="17">
        <f t="shared" si="1"/>
        <v>11.610000000000001</v>
      </c>
      <c r="U12" s="17">
        <f t="shared" si="1"/>
        <v>29.330000000000002</v>
      </c>
      <c r="V12" s="17">
        <f t="shared" si="1"/>
        <v>0.22399999999999998</v>
      </c>
      <c r="W12" s="17">
        <f t="shared" si="1"/>
        <v>0.78</v>
      </c>
      <c r="X12" s="17">
        <f t="shared" si="1"/>
        <v>442.41</v>
      </c>
      <c r="Y12" s="17">
        <f t="shared" si="1"/>
        <v>6.870000000000001</v>
      </c>
      <c r="Z12" s="17">
        <f t="shared" si="1"/>
        <v>76.92</v>
      </c>
      <c r="AA12" s="17">
        <f t="shared" si="1"/>
        <v>308.92</v>
      </c>
    </row>
    <row r="13" spans="1:27">
      <c r="A13" s="6" t="s">
        <v>9</v>
      </c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  <c r="P13" s="7"/>
      <c r="Q13" s="7"/>
      <c r="R13" s="7"/>
      <c r="S13" s="7"/>
      <c r="T13" s="7"/>
      <c r="U13" s="7"/>
      <c r="V13" s="14"/>
      <c r="W13" s="14"/>
      <c r="X13" s="14"/>
      <c r="Y13" s="14"/>
      <c r="Z13" s="14"/>
      <c r="AA13" s="14"/>
    </row>
    <row r="14" spans="1:27" ht="23.25">
      <c r="A14" s="38" t="s">
        <v>122</v>
      </c>
      <c r="B14" s="8">
        <v>60</v>
      </c>
      <c r="C14" s="11">
        <v>1.2</v>
      </c>
      <c r="D14" s="11">
        <v>6.2</v>
      </c>
      <c r="E14" s="11">
        <v>3.8</v>
      </c>
      <c r="F14" s="11">
        <v>84.25</v>
      </c>
      <c r="G14" s="11">
        <v>8.6999999999999993</v>
      </c>
      <c r="H14" s="11">
        <v>0</v>
      </c>
      <c r="I14" s="11">
        <v>0</v>
      </c>
      <c r="J14" s="11">
        <v>0</v>
      </c>
      <c r="K14" s="11">
        <v>13</v>
      </c>
      <c r="L14" s="11">
        <v>0.9</v>
      </c>
      <c r="M14" s="11">
        <v>19</v>
      </c>
      <c r="N14" s="11">
        <v>22</v>
      </c>
      <c r="O14" s="8">
        <v>100</v>
      </c>
      <c r="P14" s="11">
        <v>2</v>
      </c>
      <c r="Q14" s="11">
        <v>10.3</v>
      </c>
      <c r="R14" s="11">
        <v>6.3</v>
      </c>
      <c r="S14" s="11">
        <v>123.75</v>
      </c>
      <c r="T14" s="11">
        <v>14.5</v>
      </c>
      <c r="U14" s="11">
        <v>0</v>
      </c>
      <c r="V14" s="11">
        <v>0</v>
      </c>
      <c r="W14" s="11">
        <v>0</v>
      </c>
      <c r="X14" s="11">
        <v>21.6</v>
      </c>
      <c r="Y14" s="11">
        <v>1.5</v>
      </c>
      <c r="Z14" s="11">
        <v>31.6</v>
      </c>
      <c r="AA14" s="11">
        <v>36.6</v>
      </c>
    </row>
    <row r="15" spans="1:27" ht="24" customHeight="1">
      <c r="A15" s="3" t="s">
        <v>83</v>
      </c>
      <c r="B15" s="3" t="s">
        <v>111</v>
      </c>
      <c r="C15" s="3">
        <v>3.68</v>
      </c>
      <c r="D15" s="3">
        <v>8</v>
      </c>
      <c r="E15" s="3">
        <v>10.5</v>
      </c>
      <c r="F15" s="3">
        <v>130</v>
      </c>
      <c r="G15" s="3">
        <v>1.76</v>
      </c>
      <c r="H15" s="3">
        <v>15.2</v>
      </c>
      <c r="I15" s="3">
        <v>0.08</v>
      </c>
      <c r="J15" s="3">
        <v>0.08</v>
      </c>
      <c r="K15" s="3">
        <v>23.2</v>
      </c>
      <c r="L15" s="3">
        <v>1.92</v>
      </c>
      <c r="M15" s="3">
        <v>28.16</v>
      </c>
      <c r="N15" s="3">
        <v>108.8</v>
      </c>
      <c r="O15" s="3" t="s">
        <v>111</v>
      </c>
      <c r="P15" s="3">
        <v>3.68</v>
      </c>
      <c r="Q15" s="3">
        <v>8</v>
      </c>
      <c r="R15" s="3">
        <v>12.8</v>
      </c>
      <c r="S15" s="3">
        <v>119.68</v>
      </c>
      <c r="T15" s="3">
        <v>1.76</v>
      </c>
      <c r="U15" s="3">
        <v>15.2</v>
      </c>
      <c r="V15" s="3">
        <v>0.08</v>
      </c>
      <c r="W15" s="3">
        <v>0.08</v>
      </c>
      <c r="X15" s="3">
        <v>23.2</v>
      </c>
      <c r="Y15" s="3">
        <v>1.92</v>
      </c>
      <c r="Z15" s="3">
        <v>28.16</v>
      </c>
      <c r="AA15" s="3">
        <v>108.8</v>
      </c>
    </row>
    <row r="16" spans="1:27" ht="27" customHeight="1">
      <c r="A16" s="39" t="s">
        <v>91</v>
      </c>
      <c r="B16" s="61">
        <v>220</v>
      </c>
      <c r="C16" s="11">
        <v>15.6</v>
      </c>
      <c r="D16" s="11">
        <v>9.8000000000000007</v>
      </c>
      <c r="E16" s="11">
        <v>38.9</v>
      </c>
      <c r="F16" s="11">
        <v>347.6</v>
      </c>
      <c r="G16" s="11">
        <v>7.15</v>
      </c>
      <c r="H16" s="11">
        <v>57.2</v>
      </c>
      <c r="I16" s="11">
        <v>0.34</v>
      </c>
      <c r="J16" s="11">
        <v>0</v>
      </c>
      <c r="K16" s="11">
        <v>54.96</v>
      </c>
      <c r="L16" s="11">
        <v>2.41</v>
      </c>
      <c r="M16" s="11">
        <v>59.29</v>
      </c>
      <c r="N16" s="11">
        <v>218.68</v>
      </c>
      <c r="O16" s="16">
        <v>300</v>
      </c>
      <c r="P16" s="11">
        <v>9.5</v>
      </c>
      <c r="Q16" s="11">
        <v>16.5</v>
      </c>
      <c r="R16" s="11">
        <v>546.72</v>
      </c>
      <c r="S16" s="11">
        <v>474</v>
      </c>
      <c r="T16" s="11">
        <v>9.76</v>
      </c>
      <c r="U16" s="11">
        <v>78</v>
      </c>
      <c r="V16" s="11">
        <v>0.46</v>
      </c>
      <c r="W16" s="11">
        <v>0</v>
      </c>
      <c r="X16" s="11">
        <v>74.94</v>
      </c>
      <c r="Y16" s="11">
        <v>3.28</v>
      </c>
      <c r="Z16" s="11">
        <v>80.843999999999994</v>
      </c>
      <c r="AA16" s="11">
        <v>298.5</v>
      </c>
    </row>
    <row r="17" spans="1:27">
      <c r="A17" s="7" t="s">
        <v>23</v>
      </c>
      <c r="B17" s="36">
        <v>200</v>
      </c>
      <c r="C17" s="11">
        <v>0.5</v>
      </c>
      <c r="D17" s="11">
        <v>0</v>
      </c>
      <c r="E17" s="11">
        <v>27</v>
      </c>
      <c r="F17" s="11">
        <v>110</v>
      </c>
      <c r="G17" s="11">
        <v>0.5</v>
      </c>
      <c r="H17" s="11">
        <v>0</v>
      </c>
      <c r="I17" s="11">
        <v>0.01</v>
      </c>
      <c r="J17" s="11">
        <v>0</v>
      </c>
      <c r="K17" s="11">
        <v>28</v>
      </c>
      <c r="L17" s="11">
        <v>1.5</v>
      </c>
      <c r="M17" s="11">
        <v>22.33</v>
      </c>
      <c r="N17" s="11">
        <v>26.33</v>
      </c>
      <c r="O17" s="36">
        <v>200</v>
      </c>
      <c r="P17" s="11">
        <v>0.5</v>
      </c>
      <c r="Q17" s="11">
        <v>0</v>
      </c>
      <c r="R17" s="11">
        <v>27</v>
      </c>
      <c r="S17" s="11">
        <v>110</v>
      </c>
      <c r="T17" s="11">
        <v>0.5</v>
      </c>
      <c r="U17" s="11">
        <v>0</v>
      </c>
      <c r="V17" s="11">
        <v>0.01</v>
      </c>
      <c r="W17" s="11">
        <v>0</v>
      </c>
      <c r="X17" s="11">
        <v>28</v>
      </c>
      <c r="Y17" s="11">
        <v>1.5</v>
      </c>
      <c r="Z17" s="11">
        <v>22.33</v>
      </c>
      <c r="AA17" s="11">
        <v>26.33</v>
      </c>
    </row>
    <row r="18" spans="1:27">
      <c r="A18" s="3" t="s">
        <v>19</v>
      </c>
      <c r="B18" s="5">
        <v>40</v>
      </c>
      <c r="C18" s="13">
        <v>3</v>
      </c>
      <c r="D18" s="13">
        <v>0.3</v>
      </c>
      <c r="E18" s="13">
        <v>20</v>
      </c>
      <c r="F18" s="13">
        <v>94</v>
      </c>
      <c r="G18" s="13">
        <v>0</v>
      </c>
      <c r="H18" s="13">
        <v>0</v>
      </c>
      <c r="I18" s="13">
        <v>4.3999999999999997E-2</v>
      </c>
      <c r="J18" s="13">
        <v>0</v>
      </c>
      <c r="K18" s="13">
        <v>8</v>
      </c>
      <c r="L18" s="13">
        <v>0.4</v>
      </c>
      <c r="M18" s="13">
        <v>13.6</v>
      </c>
      <c r="N18" s="13">
        <v>30.4</v>
      </c>
      <c r="O18" s="8">
        <v>40</v>
      </c>
      <c r="P18" s="7">
        <v>2.6</v>
      </c>
      <c r="Q18" s="7">
        <v>0.5</v>
      </c>
      <c r="R18" s="7">
        <v>14</v>
      </c>
      <c r="S18" s="7">
        <v>72.400000000000006</v>
      </c>
      <c r="T18" s="7">
        <v>0</v>
      </c>
      <c r="U18" s="7">
        <v>0</v>
      </c>
      <c r="V18" s="7">
        <v>0.1</v>
      </c>
      <c r="W18" s="7">
        <v>0</v>
      </c>
      <c r="X18" s="7">
        <v>14</v>
      </c>
      <c r="Y18" s="7">
        <v>1.6</v>
      </c>
      <c r="Z18" s="7">
        <v>13.6</v>
      </c>
      <c r="AA18" s="7">
        <v>30.4</v>
      </c>
    </row>
    <row r="19" spans="1:27">
      <c r="A19" s="7" t="s">
        <v>49</v>
      </c>
      <c r="B19" s="8">
        <v>20</v>
      </c>
      <c r="C19" s="7">
        <v>0.7</v>
      </c>
      <c r="D19" s="7">
        <v>0.1</v>
      </c>
      <c r="E19" s="7">
        <v>9.4</v>
      </c>
      <c r="F19" s="7">
        <v>41.3</v>
      </c>
      <c r="G19" s="7">
        <v>0</v>
      </c>
      <c r="H19" s="7">
        <v>0</v>
      </c>
      <c r="I19" s="7">
        <v>0.1</v>
      </c>
      <c r="J19" s="7">
        <v>0</v>
      </c>
      <c r="K19" s="7">
        <v>7</v>
      </c>
      <c r="L19" s="7">
        <v>0.8</v>
      </c>
      <c r="M19" s="7">
        <v>6.8</v>
      </c>
      <c r="N19" s="7">
        <v>15.2</v>
      </c>
      <c r="O19" s="8">
        <v>50</v>
      </c>
      <c r="P19" s="11">
        <v>3.3</v>
      </c>
      <c r="Q19" s="11">
        <v>0.6</v>
      </c>
      <c r="R19" s="11">
        <v>17</v>
      </c>
      <c r="S19" s="11">
        <v>90.5</v>
      </c>
      <c r="T19" s="11">
        <v>0</v>
      </c>
      <c r="U19" s="11">
        <v>0</v>
      </c>
      <c r="V19" s="11">
        <v>0.09</v>
      </c>
      <c r="W19" s="11">
        <v>0</v>
      </c>
      <c r="X19" s="11">
        <v>17.5</v>
      </c>
      <c r="Y19" s="11">
        <v>1.95</v>
      </c>
      <c r="Z19" s="11">
        <v>17</v>
      </c>
      <c r="AA19" s="11">
        <v>38</v>
      </c>
    </row>
    <row r="20" spans="1:27">
      <c r="A20" s="3"/>
      <c r="B20" s="5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5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>
      <c r="A21" s="9" t="s">
        <v>16</v>
      </c>
      <c r="B21" s="8"/>
      <c r="C21" s="19">
        <f>SUM(C14:C20)</f>
        <v>24.68</v>
      </c>
      <c r="D21" s="19">
        <f t="shared" ref="D21:N21" si="2">SUM(D14:D20)</f>
        <v>24.400000000000002</v>
      </c>
      <c r="E21" s="19">
        <f t="shared" si="2"/>
        <v>109.60000000000001</v>
      </c>
      <c r="F21" s="19">
        <f t="shared" si="2"/>
        <v>807.15</v>
      </c>
      <c r="G21" s="19">
        <f t="shared" si="2"/>
        <v>18.11</v>
      </c>
      <c r="H21" s="19">
        <f t="shared" si="2"/>
        <v>72.400000000000006</v>
      </c>
      <c r="I21" s="19">
        <f t="shared" si="2"/>
        <v>0.57400000000000007</v>
      </c>
      <c r="J21" s="19">
        <f t="shared" si="2"/>
        <v>0.08</v>
      </c>
      <c r="K21" s="19">
        <f t="shared" si="2"/>
        <v>134.16</v>
      </c>
      <c r="L21" s="19">
        <f t="shared" si="2"/>
        <v>7.9300000000000006</v>
      </c>
      <c r="M21" s="19">
        <f t="shared" si="2"/>
        <v>149.17999999999998</v>
      </c>
      <c r="N21" s="19">
        <f t="shared" si="2"/>
        <v>421.40999999999997</v>
      </c>
      <c r="O21" s="30"/>
      <c r="P21" s="19">
        <f>SUM(P14:P20)</f>
        <v>21.580000000000002</v>
      </c>
      <c r="Q21" s="19">
        <f t="shared" ref="Q21:AA21" si="3">SUM(Q14:Q20)</f>
        <v>35.9</v>
      </c>
      <c r="R21" s="19">
        <f t="shared" si="3"/>
        <v>623.82000000000005</v>
      </c>
      <c r="S21" s="19">
        <f t="shared" si="3"/>
        <v>990.33</v>
      </c>
      <c r="T21" s="19">
        <f t="shared" si="3"/>
        <v>26.520000000000003</v>
      </c>
      <c r="U21" s="19">
        <f t="shared" si="3"/>
        <v>93.2</v>
      </c>
      <c r="V21" s="19">
        <f t="shared" si="3"/>
        <v>0.74</v>
      </c>
      <c r="W21" s="19">
        <f t="shared" si="3"/>
        <v>0.08</v>
      </c>
      <c r="X21" s="19">
        <f t="shared" si="3"/>
        <v>179.24</v>
      </c>
      <c r="Y21" s="19">
        <f t="shared" si="3"/>
        <v>11.749999999999998</v>
      </c>
      <c r="Z21" s="19">
        <f t="shared" si="3"/>
        <v>193.53399999999996</v>
      </c>
      <c r="AA21" s="19">
        <f t="shared" si="3"/>
        <v>538.62999999999988</v>
      </c>
    </row>
    <row r="22" spans="1:27">
      <c r="A22" s="1" t="s">
        <v>17</v>
      </c>
      <c r="B22" s="8"/>
      <c r="C22" s="40">
        <f t="shared" ref="C22:N22" si="4">C21+C12</f>
        <v>40.08</v>
      </c>
      <c r="D22" s="40">
        <f t="shared" si="4"/>
        <v>43.900000000000006</v>
      </c>
      <c r="E22" s="40">
        <f t="shared" si="4"/>
        <v>191.4</v>
      </c>
      <c r="F22" s="40">
        <f t="shared" si="4"/>
        <v>1353.55</v>
      </c>
      <c r="G22" s="40">
        <f t="shared" si="4"/>
        <v>29.67</v>
      </c>
      <c r="H22" s="40">
        <f t="shared" si="4"/>
        <v>101.727</v>
      </c>
      <c r="I22" s="40">
        <f t="shared" si="4"/>
        <v>0.754</v>
      </c>
      <c r="J22" s="40">
        <f t="shared" si="4"/>
        <v>0.68</v>
      </c>
      <c r="K22" s="40">
        <f t="shared" si="4"/>
        <v>548.92224999999996</v>
      </c>
      <c r="L22" s="40">
        <f t="shared" si="4"/>
        <v>14.290000000000001</v>
      </c>
      <c r="M22" s="40">
        <f t="shared" si="4"/>
        <v>209.14</v>
      </c>
      <c r="N22" s="40">
        <f t="shared" si="4"/>
        <v>679.97</v>
      </c>
      <c r="O22" s="41"/>
      <c r="P22" s="42">
        <f t="shared" ref="P22:AA22" si="5">P21+P12</f>
        <v>43.61</v>
      </c>
      <c r="Q22" s="42">
        <f t="shared" si="5"/>
        <v>54.43</v>
      </c>
      <c r="R22" s="42">
        <f t="shared" si="5"/>
        <v>719.40000000000009</v>
      </c>
      <c r="S22" s="42">
        <f t="shared" si="5"/>
        <v>1635.65</v>
      </c>
      <c r="T22" s="42">
        <f t="shared" si="5"/>
        <v>38.130000000000003</v>
      </c>
      <c r="U22" s="42">
        <f t="shared" si="5"/>
        <v>122.53</v>
      </c>
      <c r="V22" s="42">
        <f t="shared" si="5"/>
        <v>0.96399999999999997</v>
      </c>
      <c r="W22" s="42">
        <f t="shared" si="5"/>
        <v>0.86</v>
      </c>
      <c r="X22" s="42">
        <f t="shared" si="5"/>
        <v>621.65000000000009</v>
      </c>
      <c r="Y22" s="42">
        <f t="shared" si="5"/>
        <v>18.619999999999997</v>
      </c>
      <c r="Z22" s="42">
        <f t="shared" si="5"/>
        <v>270.45399999999995</v>
      </c>
      <c r="AA22" s="42">
        <f t="shared" si="5"/>
        <v>847.55</v>
      </c>
    </row>
    <row r="23" spans="1:27">
      <c r="C23" s="31"/>
      <c r="D23" s="31"/>
      <c r="E23" s="31"/>
      <c r="F23" s="31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27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</sheetData>
  <mergeCells count="6">
    <mergeCell ref="X3:AA3"/>
    <mergeCell ref="C3:F3"/>
    <mergeCell ref="G3:J3"/>
    <mergeCell ref="K3:N3"/>
    <mergeCell ref="P3:S3"/>
    <mergeCell ref="T3:W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2024-02-29T10:21:57Z</dcterms:modified>
</cp:coreProperties>
</file>